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3.2017" sheetId="1" r:id="rId1"/>
  </sheets>
  <definedNames>
    <definedName name="_xlnm.Print_Titles" localSheetId="0">'исполнение на 01.03.2017'!$6:$7</definedName>
  </definedNames>
  <calcPr fullCalcOnLoad="1"/>
</workbook>
</file>

<file path=xl/sharedStrings.xml><?xml version="1.0" encoding="utf-8"?>
<sst xmlns="http://schemas.openxmlformats.org/spreadsheetml/2006/main" count="109" uniqueCount="90">
  <si>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</si>
  <si>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</si>
  <si>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</si>
  <si>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</si>
  <si>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</si>
  <si>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</si>
  <si>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</si>
  <si>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</si>
  <si>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</si>
  <si>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</si>
  <si>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</si>
  <si>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</si>
  <si>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</si>
  <si>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</si>
  <si>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</si>
  <si>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</si>
  <si>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</si>
  <si>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</si>
  <si>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</si>
  <si>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</si>
  <si>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</si>
  <si>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</si>
  <si>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</si>
  <si>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</si>
  <si>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</si>
  <si>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</si>
  <si>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</si>
  <si>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</si>
  <si>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</si>
  <si>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</si>
  <si>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</si>
  <si>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</si>
  <si>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</si>
  <si>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</si>
  <si>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</si>
  <si>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</si>
  <si>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</si>
  <si>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</si>
  <si>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</si>
  <si>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</si>
  <si>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</si>
  <si>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</si>
  <si>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</si>
  <si>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</si>
  <si>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</si>
  <si>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</si>
  <si>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</si>
  <si>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</si>
  <si>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</si>
  <si>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</si>
  <si>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</si>
  <si>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</si>
  <si>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</si>
  <si>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</si>
  <si>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</si>
  <si>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</si>
  <si>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</si>
  <si>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</si>
  <si>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</si>
  <si>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</si>
  <si>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</si>
  <si>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</si>
  <si>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</si>
  <si>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</si>
  <si>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</si>
  <si>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</si>
  <si>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</si>
  <si>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</si>
  <si>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</si>
  <si>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</si>
  <si>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</si>
  <si>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</si>
  <si>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</si>
  <si>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</si>
  <si>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</si>
  <si>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</si>
  <si>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</si>
  <si>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</si>
  <si>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</si>
  <si>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</si>
  <si>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</si>
  <si>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</si>
  <si>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-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</si>
  <si>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</si>
  <si>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</si>
  <si>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</si>
  <si>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Спорт высших достижений</t>
  </si>
  <si>
    <t>по состоянию на 01 марта 2017 года</t>
  </si>
  <si>
    <t>План с учетом изменений на 01.03.2017 года</t>
  </si>
  <si>
    <t>Исполнено на 01.03.2017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</si>
</sst>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  <xf numFmtId="2" fontId="3" fillId="33" borderId="11" xfId="0" applyNumberFormat="1" applyFont="1" applyFill="1" applyBorder="1" applyAlignment="1" quotePrefix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0"/>
  <sheetViews>
    <sheetView showGridLines="0" tabSelected="1" zoomScalePageLayoutView="0" workbookViewId="0" topLeftCell="A83">
      <selection activeCell="F83" sqref="F83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8"/>
      <c r="B1" s="48"/>
      <c r="C1" s="48"/>
      <c r="D1" s="48"/>
      <c r="E1" s="48"/>
      <c r="F1" s="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10"/>
      <c r="W2" s="1"/>
      <c r="X2" s="1"/>
    </row>
    <row r="3" spans="1:24" ht="18" customHeight="1">
      <c r="A3" s="47" t="s">
        <v>87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2"/>
      <c r="X3" s="3"/>
    </row>
    <row r="4" spans="1:24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3"/>
    </row>
    <row r="5" spans="1:24" ht="1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ht="14.25" customHeight="1">
      <c r="A6" s="45" t="s">
        <v>1</v>
      </c>
      <c r="B6" s="45" t="s">
        <v>2</v>
      </c>
      <c r="C6" s="45" t="s">
        <v>2</v>
      </c>
      <c r="D6" s="45" t="s">
        <v>2</v>
      </c>
      <c r="E6" s="45" t="s">
        <v>2</v>
      </c>
      <c r="F6" s="45" t="s">
        <v>88</v>
      </c>
      <c r="G6" s="45" t="s">
        <v>2</v>
      </c>
      <c r="H6" s="45" t="s">
        <v>2</v>
      </c>
      <c r="I6" s="45" t="s">
        <v>2</v>
      </c>
      <c r="J6" s="45" t="s">
        <v>2</v>
      </c>
      <c r="K6" s="45" t="s">
        <v>2</v>
      </c>
      <c r="L6" s="45" t="s">
        <v>2</v>
      </c>
      <c r="M6" s="45" t="s">
        <v>2</v>
      </c>
      <c r="N6" s="45" t="s">
        <v>2</v>
      </c>
      <c r="O6" s="45" t="s">
        <v>2</v>
      </c>
      <c r="P6" s="45" t="s">
        <v>2</v>
      </c>
      <c r="Q6" s="45" t="s">
        <v>2</v>
      </c>
      <c r="R6" s="45" t="s">
        <v>2</v>
      </c>
      <c r="S6" s="45" t="s">
        <v>2</v>
      </c>
      <c r="T6" s="45" t="s">
        <v>89</v>
      </c>
      <c r="U6" s="45" t="s">
        <v>11</v>
      </c>
      <c r="V6" s="45" t="s">
        <v>2</v>
      </c>
      <c r="W6" s="45" t="s">
        <v>2</v>
      </c>
      <c r="X6" s="45" t="s">
        <v>2</v>
      </c>
    </row>
    <row r="7" spans="1:24" ht="30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15.75">
      <c r="A8" s="18" t="s">
        <v>29</v>
      </c>
      <c r="B8" s="9"/>
      <c r="C8" s="9"/>
      <c r="D8" s="9"/>
      <c r="E8" s="9"/>
      <c r="F8" s="43">
        <f>F9+F26</f>
        <v>2237878487.74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296497963.75</v>
      </c>
      <c r="U8" s="41">
        <f>ROUND(T8/F8*100,2)</f>
        <v>13.25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4">
        <f>F10+F13+F14+F15+F18+F20+F21+F22+F23+F24+F25+F19</f>
        <v>499582303.98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74662245.99</v>
      </c>
      <c r="U9" s="42">
        <f>ROUND(T9/F9*100,2)</f>
        <v>14.94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4">
        <f>F11+F12</f>
        <v>333135300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51239233.78</v>
      </c>
      <c r="U10" s="42">
        <f>ROUND(T10/F10*100,2)</f>
        <v>15.38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4">
        <v>29791000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4903288.19</v>
      </c>
      <c r="U11" s="42">
        <f aca="true" t="shared" si="2" ref="U11:U29">ROUND(T11/F11*100,2)</f>
        <v>16.46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4">
        <v>303344300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46335945.59</v>
      </c>
      <c r="U12" s="42">
        <f t="shared" si="2"/>
        <v>15.28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4">
        <v>19382100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1491517.94</v>
      </c>
      <c r="U13" s="42">
        <f t="shared" si="2"/>
        <v>7.7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4">
        <v>26923000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5789358.92</v>
      </c>
      <c r="U14" s="42">
        <f t="shared" si="2"/>
        <v>21.5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4">
        <f>F16+F17</f>
        <v>36819900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2795042.37</v>
      </c>
      <c r="U15" s="42">
        <f t="shared" si="2"/>
        <v>7.59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4">
        <v>12451000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721719.87</v>
      </c>
      <c r="U16" s="42">
        <f t="shared" si="2"/>
        <v>5.8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4">
        <v>24368900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2073322.5</v>
      </c>
      <c r="U17" s="42">
        <f t="shared" si="2"/>
        <v>8.51</v>
      </c>
      <c r="V17" s="9"/>
      <c r="W17" s="9"/>
      <c r="X17" s="9"/>
    </row>
    <row r="18" spans="1:24" ht="15">
      <c r="A18" s="15" t="s">
        <v>19</v>
      </c>
      <c r="B18" s="9"/>
      <c r="C18" s="9"/>
      <c r="D18" s="9"/>
      <c r="E18" s="9"/>
      <c r="F18" s="44">
        <v>9743400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1031035.12</v>
      </c>
      <c r="U18" s="42">
        <f t="shared" si="2"/>
        <v>10.58</v>
      </c>
      <c r="V18" s="9"/>
      <c r="W18" s="9"/>
      <c r="X18" s="9"/>
    </row>
    <row r="19" spans="1:24" ht="46.5" customHeight="1">
      <c r="A19" s="15" t="s">
        <v>75</v>
      </c>
      <c r="B19" s="37"/>
      <c r="C19" s="37"/>
      <c r="D19" s="37"/>
      <c r="E19" s="37"/>
      <c r="F19" s="44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100</v>
      </c>
      <c r="U19" s="42">
        <v>0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4">
        <v>35871000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6062138.2</v>
      </c>
      <c r="U20" s="42">
        <f t="shared" si="2"/>
        <v>16.9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4">
        <v>10722300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420273.02</v>
      </c>
      <c r="U21" s="42">
        <f t="shared" si="2"/>
        <v>3.92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4">
        <v>923100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47325.3</v>
      </c>
      <c r="U22" s="42">
        <f t="shared" si="2"/>
        <v>5.13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4">
        <v>20432400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3626114.14</v>
      </c>
      <c r="U23" s="42">
        <f t="shared" si="2"/>
        <v>17.75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4">
        <v>4390400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708252.11</v>
      </c>
      <c r="U24" s="42">
        <f t="shared" si="2"/>
        <v>16.13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4">
        <v>1239403.98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1451855.09</v>
      </c>
      <c r="U25" s="42">
        <f t="shared" si="2"/>
        <v>117.14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4">
        <v>1738296183.76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>
        <v>221835717.76</v>
      </c>
      <c r="U26" s="42">
        <f t="shared" si="2"/>
        <v>12.76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4">
        <v>1739606200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224603734</v>
      </c>
      <c r="U27" s="42">
        <f t="shared" si="2"/>
        <v>12.91</v>
      </c>
      <c r="V27" s="9"/>
      <c r="W27" s="9"/>
      <c r="X27" s="9"/>
    </row>
    <row r="28" spans="1:24" ht="15">
      <c r="A28" s="15" t="s">
        <v>27</v>
      </c>
      <c r="B28" s="9"/>
      <c r="C28" s="9"/>
      <c r="D28" s="9"/>
      <c r="E28" s="9"/>
      <c r="F28" s="44">
        <v>1443542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-14458</v>
      </c>
      <c r="U28" s="51" t="s">
        <v>82</v>
      </c>
      <c r="V28" s="9"/>
      <c r="W28" s="9"/>
      <c r="X28" s="9"/>
    </row>
    <row r="29" spans="1:24" ht="48" customHeight="1">
      <c r="A29" s="15" t="s">
        <v>28</v>
      </c>
      <c r="B29" s="9"/>
      <c r="C29" s="9"/>
      <c r="D29" s="9"/>
      <c r="E29" s="9"/>
      <c r="F29" s="44">
        <v>-2753558.24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-2753558.24</v>
      </c>
      <c r="U29" s="42">
        <f t="shared" si="2"/>
        <v>100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30</v>
      </c>
      <c r="B32" s="9"/>
      <c r="C32" s="9"/>
      <c r="D32" s="9"/>
      <c r="E32" s="9"/>
      <c r="F32" s="19">
        <f>SUM(F33,F42,F44,F49,F54,F56,F62,F65,F71,F76)</f>
        <v>2276311787.5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SUM(T33,T42,T44,T49,T54,T56,T62,T65,T71,T76)</f>
        <v>259582026.93999997</v>
      </c>
      <c r="U32" s="30">
        <f aca="true" t="shared" si="4" ref="U32:U75">ROUND(T32/F32*100,2)</f>
        <v>11.4</v>
      </c>
      <c r="V32" s="9"/>
      <c r="W32" s="9"/>
      <c r="X32" s="9"/>
    </row>
    <row r="33" spans="1:24" ht="24" customHeight="1">
      <c r="A33" s="29" t="s">
        <v>74</v>
      </c>
      <c r="B33" s="5"/>
      <c r="C33" s="5"/>
      <c r="D33" s="5"/>
      <c r="E33" s="5"/>
      <c r="F33" s="32">
        <f>SUM(F34:F41)</f>
        <v>130416400</v>
      </c>
      <c r="G33" s="32">
        <f aca="true" t="shared" si="5" ref="G33:T33">SUM(G34:G41)</f>
        <v>0</v>
      </c>
      <c r="H33" s="32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0</v>
      </c>
      <c r="N33" s="32">
        <f t="shared" si="5"/>
        <v>0</v>
      </c>
      <c r="O33" s="32">
        <f t="shared" si="5"/>
        <v>0</v>
      </c>
      <c r="P33" s="32">
        <f t="shared" si="5"/>
        <v>0</v>
      </c>
      <c r="Q33" s="32">
        <f t="shared" si="5"/>
        <v>0</v>
      </c>
      <c r="R33" s="32">
        <f t="shared" si="5"/>
        <v>0</v>
      </c>
      <c r="S33" s="32">
        <f t="shared" si="5"/>
        <v>0</v>
      </c>
      <c r="T33" s="32">
        <f t="shared" si="5"/>
        <v>14588914.54</v>
      </c>
      <c r="U33" s="30">
        <f t="shared" si="4"/>
        <v>11.19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42</v>
      </c>
      <c r="B34" s="5"/>
      <c r="C34" s="5"/>
      <c r="D34" s="5"/>
      <c r="E34" s="5"/>
      <c r="F34" s="31">
        <v>1534300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>
        <v>254453.12</v>
      </c>
      <c r="U34" s="30">
        <f t="shared" si="4"/>
        <v>16.58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43</v>
      </c>
      <c r="B35" s="5"/>
      <c r="C35" s="5"/>
      <c r="D35" s="5"/>
      <c r="E35" s="5"/>
      <c r="F35" s="31">
        <v>6567100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651925.29</v>
      </c>
      <c r="U35" s="30">
        <f t="shared" si="4"/>
        <v>9.93</v>
      </c>
      <c r="V35" s="6">
        <v>0</v>
      </c>
      <c r="W35" s="7">
        <v>0</v>
      </c>
      <c r="X35" s="6">
        <v>0</v>
      </c>
    </row>
    <row r="36" spans="1:24" ht="62.25" customHeight="1" outlineLevel="1">
      <c r="A36" s="11" t="s">
        <v>44</v>
      </c>
      <c r="B36" s="5"/>
      <c r="C36" s="5"/>
      <c r="D36" s="5"/>
      <c r="E36" s="5"/>
      <c r="F36" s="31">
        <v>48887500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6536461.63</v>
      </c>
      <c r="U36" s="30">
        <f t="shared" si="4"/>
        <v>13.37</v>
      </c>
      <c r="V36" s="6">
        <v>0</v>
      </c>
      <c r="W36" s="7">
        <v>0</v>
      </c>
      <c r="X36" s="6">
        <v>0</v>
      </c>
    </row>
    <row r="37" spans="1:24" ht="28.5" customHeight="1" hidden="1" outlineLevel="1">
      <c r="A37" s="11" t="s">
        <v>81</v>
      </c>
      <c r="B37" s="5"/>
      <c r="C37" s="5"/>
      <c r="D37" s="5"/>
      <c r="E37" s="5"/>
      <c r="F37" s="31">
        <v>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0"/>
      <c r="V37" s="6"/>
      <c r="W37" s="7"/>
      <c r="X37" s="6"/>
    </row>
    <row r="38" spans="1:24" ht="51" outlineLevel="1">
      <c r="A38" s="11" t="s">
        <v>45</v>
      </c>
      <c r="B38" s="5"/>
      <c r="C38" s="5"/>
      <c r="D38" s="5"/>
      <c r="E38" s="5"/>
      <c r="F38" s="31">
        <v>13171000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1875432.36</v>
      </c>
      <c r="U38" s="30">
        <f t="shared" si="4"/>
        <v>14.24</v>
      </c>
      <c r="V38" s="6">
        <v>0</v>
      </c>
      <c r="W38" s="7">
        <v>0</v>
      </c>
      <c r="X38" s="6">
        <v>0</v>
      </c>
    </row>
    <row r="39" spans="1:24" ht="30" customHeight="1" outlineLevel="1">
      <c r="A39" s="11" t="s">
        <v>46</v>
      </c>
      <c r="B39" s="5"/>
      <c r="C39" s="5"/>
      <c r="D39" s="5"/>
      <c r="E39" s="5"/>
      <c r="F39" s="31">
        <v>975700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4"/>
        <v>0</v>
      </c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47</v>
      </c>
      <c r="B40" s="5"/>
      <c r="C40" s="5"/>
      <c r="D40" s="5"/>
      <c r="E40" s="5"/>
      <c r="F40" s="31">
        <v>950000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48</v>
      </c>
      <c r="B41" s="5"/>
      <c r="C41" s="5"/>
      <c r="D41" s="5"/>
      <c r="E41" s="5"/>
      <c r="F41" s="31">
        <v>58330800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5270642.14</v>
      </c>
      <c r="U41" s="30">
        <f t="shared" si="4"/>
        <v>9.04</v>
      </c>
      <c r="V41" s="6">
        <v>0</v>
      </c>
      <c r="W41" s="7">
        <v>0</v>
      </c>
      <c r="X41" s="6">
        <v>0</v>
      </c>
    </row>
    <row r="42" spans="1:24" ht="38.25">
      <c r="A42" s="29" t="s">
        <v>3</v>
      </c>
      <c r="B42" s="5"/>
      <c r="C42" s="5"/>
      <c r="D42" s="5"/>
      <c r="E42" s="5"/>
      <c r="F42" s="32">
        <f>F43</f>
        <v>18392917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f>T43</f>
        <v>1218730.07</v>
      </c>
      <c r="U42" s="30">
        <f t="shared" si="4"/>
        <v>6.63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49</v>
      </c>
      <c r="B43" s="5"/>
      <c r="C43" s="5"/>
      <c r="D43" s="5"/>
      <c r="E43" s="5"/>
      <c r="F43" s="31">
        <v>18392917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1218730.07</v>
      </c>
      <c r="U43" s="30">
        <f t="shared" si="4"/>
        <v>6.63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2">
        <f>SUM(F45:F48)</f>
        <v>235621084.03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SUM(T45:T48)</f>
        <v>14656774.11</v>
      </c>
      <c r="U44" s="30">
        <f t="shared" si="4"/>
        <v>6.22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50</v>
      </c>
      <c r="B45" s="5"/>
      <c r="C45" s="5"/>
      <c r="D45" s="5"/>
      <c r="E45" s="5"/>
      <c r="F45" s="31">
        <v>6330100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810278.67</v>
      </c>
      <c r="U45" s="30">
        <f t="shared" si="4"/>
        <v>12.8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51</v>
      </c>
      <c r="B46" s="5"/>
      <c r="C46" s="5"/>
      <c r="D46" s="5"/>
      <c r="E46" s="5"/>
      <c r="F46" s="31">
        <v>65296864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4688071.84</v>
      </c>
      <c r="U46" s="30">
        <f t="shared" si="4"/>
        <v>7.18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52</v>
      </c>
      <c r="B47" s="5"/>
      <c r="C47" s="5"/>
      <c r="D47" s="5"/>
      <c r="E47" s="5"/>
      <c r="F47" s="31">
        <v>154660520.03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8646860.48</v>
      </c>
      <c r="U47" s="30">
        <f t="shared" si="4"/>
        <v>5.59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53</v>
      </c>
      <c r="B48" s="5"/>
      <c r="C48" s="5"/>
      <c r="D48" s="5"/>
      <c r="E48" s="5"/>
      <c r="F48" s="31">
        <v>9333600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511563.12</v>
      </c>
      <c r="U48" s="30">
        <f t="shared" si="4"/>
        <v>5.48</v>
      </c>
      <c r="V48" s="6">
        <v>0</v>
      </c>
      <c r="W48" s="7">
        <v>0</v>
      </c>
      <c r="X48" s="6">
        <v>0</v>
      </c>
    </row>
    <row r="49" spans="1:24" ht="25.5">
      <c r="A49" s="29" t="s">
        <v>73</v>
      </c>
      <c r="B49" s="5"/>
      <c r="C49" s="5"/>
      <c r="D49" s="5"/>
      <c r="E49" s="5"/>
      <c r="F49" s="32">
        <f>SUM(F50:F53)</f>
        <v>155106773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8125149.140000001</v>
      </c>
      <c r="U49" s="30">
        <f t="shared" si="4"/>
        <v>5.24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54</v>
      </c>
      <c r="B50" s="5"/>
      <c r="C50" s="5"/>
      <c r="D50" s="5"/>
      <c r="E50" s="5"/>
      <c r="F50" s="31">
        <v>24742600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648233.62</v>
      </c>
      <c r="U50" s="30">
        <f t="shared" si="4"/>
        <v>2.62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55</v>
      </c>
      <c r="B51" s="5"/>
      <c r="C51" s="5"/>
      <c r="D51" s="5"/>
      <c r="E51" s="5"/>
      <c r="F51" s="31">
        <v>25116500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638.89</v>
      </c>
      <c r="U51" s="30">
        <f t="shared" si="4"/>
        <v>0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56</v>
      </c>
      <c r="B52" s="5"/>
      <c r="C52" s="5"/>
      <c r="D52" s="5"/>
      <c r="E52" s="5"/>
      <c r="F52" s="31">
        <v>72071425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2754581.31</v>
      </c>
      <c r="U52" s="30">
        <f t="shared" si="4"/>
        <v>3.82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57</v>
      </c>
      <c r="B53" s="5"/>
      <c r="C53" s="5"/>
      <c r="D53" s="5"/>
      <c r="E53" s="5"/>
      <c r="F53" s="31">
        <v>33176248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4721695.32</v>
      </c>
      <c r="U53" s="30">
        <f t="shared" si="4"/>
        <v>14.23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2">
        <f>F55</f>
        <v>4510073</v>
      </c>
      <c r="G54" s="32">
        <f aca="true" t="shared" si="6" ref="G54:T54">G55</f>
        <v>0</v>
      </c>
      <c r="H54" s="32">
        <f t="shared" si="6"/>
        <v>0</v>
      </c>
      <c r="I54" s="32">
        <f t="shared" si="6"/>
        <v>0</v>
      </c>
      <c r="J54" s="32">
        <f t="shared" si="6"/>
        <v>0</v>
      </c>
      <c r="K54" s="32">
        <f t="shared" si="6"/>
        <v>0</v>
      </c>
      <c r="L54" s="32">
        <f t="shared" si="6"/>
        <v>0</v>
      </c>
      <c r="M54" s="32">
        <f t="shared" si="6"/>
        <v>0</v>
      </c>
      <c r="N54" s="32">
        <f t="shared" si="6"/>
        <v>0</v>
      </c>
      <c r="O54" s="32">
        <f t="shared" si="6"/>
        <v>0</v>
      </c>
      <c r="P54" s="32">
        <f t="shared" si="6"/>
        <v>0</v>
      </c>
      <c r="Q54" s="32">
        <f t="shared" si="6"/>
        <v>0</v>
      </c>
      <c r="R54" s="32">
        <f t="shared" si="6"/>
        <v>0</v>
      </c>
      <c r="S54" s="32">
        <f t="shared" si="6"/>
        <v>0</v>
      </c>
      <c r="T54" s="32">
        <f t="shared" si="6"/>
        <v>554616.65</v>
      </c>
      <c r="U54" s="30">
        <f t="shared" si="4"/>
        <v>12.3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58</v>
      </c>
      <c r="B55" s="5"/>
      <c r="C55" s="5"/>
      <c r="D55" s="5"/>
      <c r="E55" s="5"/>
      <c r="F55" s="31">
        <v>4510073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554616.65</v>
      </c>
      <c r="U55" s="30">
        <f t="shared" si="4"/>
        <v>12.3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2">
        <f>SUM(F57:F61)</f>
        <v>1354698511.8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f>SUM(T57:T61)</f>
        <v>174833431.54</v>
      </c>
      <c r="U56" s="30">
        <f t="shared" si="4"/>
        <v>12.91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59</v>
      </c>
      <c r="B57" s="5"/>
      <c r="C57" s="5"/>
      <c r="D57" s="5"/>
      <c r="E57" s="5"/>
      <c r="F57" s="31">
        <v>558296430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59231314</v>
      </c>
      <c r="U57" s="30">
        <f t="shared" si="4"/>
        <v>10.61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60</v>
      </c>
      <c r="B58" s="5"/>
      <c r="C58" s="5"/>
      <c r="D58" s="5"/>
      <c r="E58" s="5"/>
      <c r="F58" s="31">
        <v>435925400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67423898</v>
      </c>
      <c r="U58" s="30">
        <f t="shared" si="4"/>
        <v>15.47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84</v>
      </c>
      <c r="B59" s="5"/>
      <c r="C59" s="5"/>
      <c r="D59" s="5"/>
      <c r="E59" s="5"/>
      <c r="F59" s="31">
        <v>272724172.07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42202019.26</v>
      </c>
      <c r="U59" s="30">
        <f t="shared" si="4"/>
        <v>15.47</v>
      </c>
      <c r="V59" s="6"/>
      <c r="W59" s="7"/>
      <c r="X59" s="6"/>
    </row>
    <row r="60" spans="1:24" ht="15" outlineLevel="1">
      <c r="A60" s="11" t="s">
        <v>85</v>
      </c>
      <c r="B60" s="5"/>
      <c r="C60" s="5"/>
      <c r="D60" s="5"/>
      <c r="E60" s="5"/>
      <c r="F60" s="31">
        <v>34094553.73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1495700</v>
      </c>
      <c r="U60" s="30">
        <f t="shared" si="4"/>
        <v>4.39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61</v>
      </c>
      <c r="B61" s="5"/>
      <c r="C61" s="5"/>
      <c r="D61" s="5"/>
      <c r="E61" s="5"/>
      <c r="F61" s="31">
        <v>53657956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4480500.28</v>
      </c>
      <c r="U61" s="30">
        <f t="shared" si="4"/>
        <v>8.35</v>
      </c>
      <c r="V61" s="6">
        <v>0</v>
      </c>
      <c r="W61" s="7">
        <v>0</v>
      </c>
      <c r="X61" s="6">
        <v>0</v>
      </c>
    </row>
    <row r="62" spans="1:24" ht="15">
      <c r="A62" s="4" t="s">
        <v>7</v>
      </c>
      <c r="B62" s="5"/>
      <c r="C62" s="5"/>
      <c r="D62" s="5"/>
      <c r="E62" s="5"/>
      <c r="F62" s="32">
        <f>F63+F64</f>
        <v>140554474.15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f>T63+T64</f>
        <v>22859239.54</v>
      </c>
      <c r="U62" s="30">
        <f t="shared" si="4"/>
        <v>16.26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62</v>
      </c>
      <c r="B63" s="5"/>
      <c r="C63" s="5"/>
      <c r="D63" s="5"/>
      <c r="E63" s="5"/>
      <c r="F63" s="31">
        <v>134796474.15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21998223</v>
      </c>
      <c r="U63" s="30">
        <f t="shared" si="4"/>
        <v>16.32</v>
      </c>
      <c r="V63" s="6">
        <v>0</v>
      </c>
      <c r="W63" s="7">
        <v>0</v>
      </c>
      <c r="X63" s="6">
        <v>0</v>
      </c>
    </row>
    <row r="64" spans="1:24" ht="25.5" outlineLevel="1">
      <c r="A64" s="11" t="s">
        <v>77</v>
      </c>
      <c r="B64" s="5"/>
      <c r="C64" s="5"/>
      <c r="D64" s="5"/>
      <c r="E64" s="5"/>
      <c r="F64" s="31">
        <v>5758000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861016.54</v>
      </c>
      <c r="U64" s="30">
        <f t="shared" si="4"/>
        <v>14.95</v>
      </c>
      <c r="V64" s="6"/>
      <c r="W64" s="7"/>
      <c r="X64" s="6"/>
    </row>
    <row r="65" spans="1:24" ht="15">
      <c r="A65" s="4" t="s">
        <v>8</v>
      </c>
      <c r="B65" s="5"/>
      <c r="C65" s="5"/>
      <c r="D65" s="5"/>
      <c r="E65" s="5"/>
      <c r="F65" s="32">
        <f>SUM(F66:F70)</f>
        <v>121422200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f>SUM(T66:T70)</f>
        <v>14937018.93</v>
      </c>
      <c r="U65" s="30">
        <f t="shared" si="4"/>
        <v>12.3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63</v>
      </c>
      <c r="B66" s="5"/>
      <c r="C66" s="5"/>
      <c r="D66" s="5"/>
      <c r="E66" s="5"/>
      <c r="F66" s="31">
        <v>2300000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347731.77</v>
      </c>
      <c r="U66" s="30">
        <f t="shared" si="4"/>
        <v>15.12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64</v>
      </c>
      <c r="B67" s="5"/>
      <c r="C67" s="5"/>
      <c r="D67" s="5"/>
      <c r="E67" s="5"/>
      <c r="F67" s="31">
        <v>55778000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6027331</v>
      </c>
      <c r="U67" s="30">
        <f t="shared" si="4"/>
        <v>10.81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65</v>
      </c>
      <c r="B68" s="5"/>
      <c r="C68" s="5"/>
      <c r="D68" s="5"/>
      <c r="E68" s="5"/>
      <c r="F68" s="31">
        <v>22606300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2152191.95</v>
      </c>
      <c r="U68" s="30">
        <f t="shared" si="4"/>
        <v>9.52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66</v>
      </c>
      <c r="B69" s="5"/>
      <c r="C69" s="5"/>
      <c r="D69" s="5"/>
      <c r="E69" s="5"/>
      <c r="F69" s="31">
        <v>11607600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1826070.6</v>
      </c>
      <c r="U69" s="30">
        <f t="shared" si="4"/>
        <v>15.73</v>
      </c>
      <c r="V69" s="6">
        <v>0</v>
      </c>
      <c r="W69" s="7">
        <v>0</v>
      </c>
      <c r="X69" s="6">
        <v>0</v>
      </c>
    </row>
    <row r="70" spans="1:24" ht="25.5" outlineLevel="1">
      <c r="A70" s="11" t="s">
        <v>67</v>
      </c>
      <c r="B70" s="5"/>
      <c r="C70" s="5"/>
      <c r="D70" s="5"/>
      <c r="E70" s="5"/>
      <c r="F70" s="31">
        <v>29130300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4583693.61</v>
      </c>
      <c r="U70" s="30">
        <f t="shared" si="4"/>
        <v>15.74</v>
      </c>
      <c r="V70" s="6">
        <v>0</v>
      </c>
      <c r="W70" s="7">
        <v>0</v>
      </c>
      <c r="X70" s="6">
        <v>0</v>
      </c>
    </row>
    <row r="71" spans="1:24" ht="15">
      <c r="A71" s="4" t="s">
        <v>9</v>
      </c>
      <c r="B71" s="5"/>
      <c r="C71" s="5"/>
      <c r="D71" s="5"/>
      <c r="E71" s="5"/>
      <c r="F71" s="32">
        <f>SUM(F72:F75)</f>
        <v>110033354.52000001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f>SUM(T72:T75)</f>
        <v>7805498.850000001</v>
      </c>
      <c r="U71" s="30">
        <f t="shared" si="4"/>
        <v>7.09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68</v>
      </c>
      <c r="B72" s="5"/>
      <c r="C72" s="5"/>
      <c r="D72" s="5"/>
      <c r="E72" s="5"/>
      <c r="F72" s="31">
        <v>53119523.52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86064.76</v>
      </c>
      <c r="U72" s="30">
        <f t="shared" si="4"/>
        <v>0.16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69</v>
      </c>
      <c r="B73" s="5"/>
      <c r="C73" s="5"/>
      <c r="D73" s="5"/>
      <c r="E73" s="5"/>
      <c r="F73" s="31">
        <v>45699200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6174141.23</v>
      </c>
      <c r="U73" s="30">
        <f t="shared" si="4"/>
        <v>13.51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86</v>
      </c>
      <c r="B74" s="5"/>
      <c r="C74" s="5"/>
      <c r="D74" s="5"/>
      <c r="E74" s="5"/>
      <c r="F74" s="31">
        <v>4789415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705196</v>
      </c>
      <c r="U74" s="30">
        <f t="shared" si="4"/>
        <v>14.72</v>
      </c>
      <c r="V74" s="6"/>
      <c r="W74" s="7"/>
      <c r="X74" s="6"/>
    </row>
    <row r="75" spans="1:24" ht="25.5" outlineLevel="1">
      <c r="A75" s="11" t="s">
        <v>70</v>
      </c>
      <c r="B75" s="5"/>
      <c r="C75" s="5"/>
      <c r="D75" s="5"/>
      <c r="E75" s="5"/>
      <c r="F75" s="31">
        <v>6425216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840096.86</v>
      </c>
      <c r="U75" s="30">
        <f t="shared" si="4"/>
        <v>13.07</v>
      </c>
      <c r="V75" s="6">
        <v>0</v>
      </c>
      <c r="W75" s="7">
        <v>0</v>
      </c>
      <c r="X75" s="6">
        <v>0</v>
      </c>
    </row>
    <row r="76" spans="1:24" ht="30" customHeight="1">
      <c r="A76" s="12" t="s">
        <v>72</v>
      </c>
      <c r="B76" s="5"/>
      <c r="C76" s="5"/>
      <c r="D76" s="5"/>
      <c r="E76" s="5"/>
      <c r="F76" s="32">
        <f>F77</f>
        <v>5556000</v>
      </c>
      <c r="G76" s="32">
        <f aca="true" t="shared" si="7" ref="G76:T76">G77</f>
        <v>0</v>
      </c>
      <c r="H76" s="32">
        <f t="shared" si="7"/>
        <v>0</v>
      </c>
      <c r="I76" s="32">
        <f t="shared" si="7"/>
        <v>0</v>
      </c>
      <c r="J76" s="32">
        <f t="shared" si="7"/>
        <v>0</v>
      </c>
      <c r="K76" s="32">
        <f t="shared" si="7"/>
        <v>0</v>
      </c>
      <c r="L76" s="32">
        <f t="shared" si="7"/>
        <v>0</v>
      </c>
      <c r="M76" s="32">
        <f t="shared" si="7"/>
        <v>0</v>
      </c>
      <c r="N76" s="32">
        <f t="shared" si="7"/>
        <v>0</v>
      </c>
      <c r="O76" s="32">
        <f t="shared" si="7"/>
        <v>0</v>
      </c>
      <c r="P76" s="32">
        <f t="shared" si="7"/>
        <v>0</v>
      </c>
      <c r="Q76" s="32">
        <f t="shared" si="7"/>
        <v>0</v>
      </c>
      <c r="R76" s="32">
        <f t="shared" si="7"/>
        <v>0</v>
      </c>
      <c r="S76" s="32">
        <f t="shared" si="7"/>
        <v>0</v>
      </c>
      <c r="T76" s="32">
        <f t="shared" si="7"/>
        <v>2653.57</v>
      </c>
      <c r="U76" s="30">
        <v>0</v>
      </c>
      <c r="V76" s="6">
        <v>0</v>
      </c>
      <c r="W76" s="7">
        <v>0</v>
      </c>
      <c r="X76" s="6">
        <v>0</v>
      </c>
    </row>
    <row r="77" spans="1:24" ht="34.5" customHeight="1" outlineLevel="1">
      <c r="A77" s="11" t="s">
        <v>71</v>
      </c>
      <c r="B77" s="5"/>
      <c r="C77" s="5"/>
      <c r="D77" s="5"/>
      <c r="E77" s="5"/>
      <c r="F77" s="31">
        <v>5556000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2653.57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80</v>
      </c>
      <c r="B78" s="5"/>
      <c r="C78" s="5"/>
      <c r="D78" s="5"/>
      <c r="E78" s="5"/>
      <c r="F78" s="32">
        <f aca="true" t="shared" si="8" ref="F78:T78">F8-F32</f>
        <v>-38433299.76000023</v>
      </c>
      <c r="G78" s="32">
        <f t="shared" si="8"/>
        <v>0</v>
      </c>
      <c r="H78" s="32">
        <f t="shared" si="8"/>
        <v>0</v>
      </c>
      <c r="I78" s="32">
        <f t="shared" si="8"/>
        <v>0</v>
      </c>
      <c r="J78" s="32">
        <f t="shared" si="8"/>
        <v>0</v>
      </c>
      <c r="K78" s="32">
        <f t="shared" si="8"/>
        <v>0</v>
      </c>
      <c r="L78" s="32">
        <f t="shared" si="8"/>
        <v>0</v>
      </c>
      <c r="M78" s="32">
        <f t="shared" si="8"/>
        <v>0</v>
      </c>
      <c r="N78" s="32">
        <f t="shared" si="8"/>
        <v>0</v>
      </c>
      <c r="O78" s="32">
        <f t="shared" si="8"/>
        <v>0</v>
      </c>
      <c r="P78" s="32">
        <f t="shared" si="8"/>
        <v>0</v>
      </c>
      <c r="Q78" s="32">
        <f t="shared" si="8"/>
        <v>0</v>
      </c>
      <c r="R78" s="32">
        <f t="shared" si="8"/>
        <v>0</v>
      </c>
      <c r="S78" s="32">
        <f t="shared" si="8"/>
        <v>0</v>
      </c>
      <c r="T78" s="32">
        <f t="shared" si="8"/>
        <v>36915936.81000003</v>
      </c>
      <c r="U78" s="20"/>
      <c r="V78" s="24"/>
      <c r="W78" s="25"/>
      <c r="X78" s="24"/>
    </row>
    <row r="79" spans="1:24" ht="45" customHeight="1">
      <c r="A79" s="23" t="s">
        <v>33</v>
      </c>
      <c r="B79" s="21"/>
      <c r="C79" s="21"/>
      <c r="D79" s="21"/>
      <c r="E79" s="21"/>
      <c r="F79" s="33">
        <f>SUM(F80,F86,F84,F83)</f>
        <v>38433299.76000023</v>
      </c>
      <c r="G79" s="33">
        <f aca="true" t="shared" si="9" ref="G79:T79">SUM(G80,G86,G84,G83)</f>
        <v>0</v>
      </c>
      <c r="H79" s="33">
        <f t="shared" si="9"/>
        <v>0</v>
      </c>
      <c r="I79" s="33">
        <f t="shared" si="9"/>
        <v>0</v>
      </c>
      <c r="J79" s="33">
        <f t="shared" si="9"/>
        <v>0</v>
      </c>
      <c r="K79" s="33">
        <f t="shared" si="9"/>
        <v>0</v>
      </c>
      <c r="L79" s="33">
        <f t="shared" si="9"/>
        <v>0</v>
      </c>
      <c r="M79" s="33">
        <f t="shared" si="9"/>
        <v>0</v>
      </c>
      <c r="N79" s="33">
        <f t="shared" si="9"/>
        <v>0</v>
      </c>
      <c r="O79" s="33">
        <f t="shared" si="9"/>
        <v>0</v>
      </c>
      <c r="P79" s="33">
        <f t="shared" si="9"/>
        <v>0</v>
      </c>
      <c r="Q79" s="33">
        <f t="shared" si="9"/>
        <v>0</v>
      </c>
      <c r="R79" s="33">
        <f t="shared" si="9"/>
        <v>0</v>
      </c>
      <c r="S79" s="33">
        <f t="shared" si="9"/>
        <v>0</v>
      </c>
      <c r="T79" s="33">
        <f t="shared" si="9"/>
        <v>-36915936.810000025</v>
      </c>
      <c r="U79" s="20"/>
      <c r="V79" s="1"/>
      <c r="W79" s="1"/>
      <c r="X79" s="1"/>
    </row>
    <row r="80" spans="1:24" ht="26.25">
      <c r="A80" s="22" t="s">
        <v>34</v>
      </c>
      <c r="B80" s="22"/>
      <c r="C80" s="22"/>
      <c r="D80" s="22"/>
      <c r="E80" s="22"/>
      <c r="F80" s="34">
        <f>F81+F82</f>
        <v>0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>
        <f>SUM(T81,T82)</f>
        <v>0</v>
      </c>
      <c r="U80" s="20"/>
      <c r="V80" s="8"/>
      <c r="W80" s="8"/>
      <c r="X80" s="8"/>
    </row>
    <row r="81" spans="1:21" ht="39">
      <c r="A81" s="26" t="s">
        <v>35</v>
      </c>
      <c r="B81" s="27"/>
      <c r="C81" s="27"/>
      <c r="D81" s="27"/>
      <c r="E81" s="27"/>
      <c r="F81" s="35">
        <v>49000000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>
        <v>0</v>
      </c>
      <c r="U81" s="20"/>
    </row>
    <row r="82" spans="1:21" ht="39">
      <c r="A82" s="26" t="s">
        <v>36</v>
      </c>
      <c r="B82" s="27"/>
      <c r="C82" s="27"/>
      <c r="D82" s="27"/>
      <c r="E82" s="27"/>
      <c r="F82" s="35">
        <v>-49000000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>
        <v>0</v>
      </c>
      <c r="U82" s="20"/>
    </row>
    <row r="83" spans="1:21" ht="45.75" customHeight="1">
      <c r="A83" s="26" t="s">
        <v>83</v>
      </c>
      <c r="B83" s="27"/>
      <c r="C83" s="27"/>
      <c r="D83" s="27"/>
      <c r="E83" s="27"/>
      <c r="F83" s="35">
        <v>-10000000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-10000000</v>
      </c>
      <c r="U83" s="20"/>
    </row>
    <row r="84" spans="1:21" ht="26.25">
      <c r="A84" s="26" t="s">
        <v>78</v>
      </c>
      <c r="B84" s="27"/>
      <c r="C84" s="27"/>
      <c r="D84" s="27"/>
      <c r="E84" s="27"/>
      <c r="F84" s="35">
        <f>F85</f>
        <v>0</v>
      </c>
      <c r="G84" s="35">
        <f aca="true" t="shared" si="10" ref="G84:S84">G85</f>
        <v>0</v>
      </c>
      <c r="H84" s="35">
        <f t="shared" si="10"/>
        <v>0</v>
      </c>
      <c r="I84" s="35">
        <f t="shared" si="10"/>
        <v>0</v>
      </c>
      <c r="J84" s="35">
        <f t="shared" si="10"/>
        <v>0</v>
      </c>
      <c r="K84" s="35">
        <f t="shared" si="10"/>
        <v>0</v>
      </c>
      <c r="L84" s="35">
        <f t="shared" si="10"/>
        <v>0</v>
      </c>
      <c r="M84" s="35">
        <f t="shared" si="10"/>
        <v>0</v>
      </c>
      <c r="N84" s="35">
        <f t="shared" si="10"/>
        <v>0</v>
      </c>
      <c r="O84" s="35">
        <f t="shared" si="10"/>
        <v>0</v>
      </c>
      <c r="P84" s="35">
        <f t="shared" si="10"/>
        <v>0</v>
      </c>
      <c r="Q84" s="35">
        <f t="shared" si="10"/>
        <v>0</v>
      </c>
      <c r="R84" s="35">
        <f t="shared" si="10"/>
        <v>0</v>
      </c>
      <c r="S84" s="35">
        <f t="shared" si="10"/>
        <v>0</v>
      </c>
      <c r="T84" s="35">
        <f>SUM(T85)</f>
        <v>39264116.6</v>
      </c>
      <c r="U84" s="20"/>
    </row>
    <row r="85" spans="1:21" ht="90">
      <c r="A85" s="26" t="s">
        <v>79</v>
      </c>
      <c r="B85" s="27"/>
      <c r="C85" s="27"/>
      <c r="D85" s="27"/>
      <c r="E85" s="27"/>
      <c r="F85" s="35"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39264116.6</v>
      </c>
      <c r="U85" s="20"/>
    </row>
    <row r="86" spans="1:21" ht="26.25">
      <c r="A86" s="26" t="s">
        <v>37</v>
      </c>
      <c r="B86" s="27"/>
      <c r="C86" s="27"/>
      <c r="D86" s="27"/>
      <c r="E86" s="27"/>
      <c r="F86" s="35">
        <f>SUM(F88,F90)</f>
        <v>48433299.76000023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f>SUM(T88,T90)</f>
        <v>-66180053.410000026</v>
      </c>
      <c r="U86" s="20"/>
    </row>
    <row r="87" spans="1:21" ht="15">
      <c r="A87" s="27" t="s">
        <v>38</v>
      </c>
      <c r="B87" s="27"/>
      <c r="C87" s="27"/>
      <c r="D87" s="27"/>
      <c r="E87" s="27"/>
      <c r="F87" s="35">
        <f>F88</f>
        <v>-2286878487.74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f>T88</f>
        <v>-457215865.8</v>
      </c>
      <c r="U87" s="20"/>
    </row>
    <row r="88" spans="1:21" ht="26.25">
      <c r="A88" s="26" t="s">
        <v>39</v>
      </c>
      <c r="B88" s="27"/>
      <c r="C88" s="27"/>
      <c r="D88" s="27"/>
      <c r="E88" s="27"/>
      <c r="F88" s="35">
        <v>-2286878487.74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-457215865.8</v>
      </c>
      <c r="U88" s="20"/>
    </row>
    <row r="89" spans="1:21" ht="15">
      <c r="A89" s="26" t="s">
        <v>40</v>
      </c>
      <c r="B89" s="27"/>
      <c r="C89" s="27"/>
      <c r="D89" s="27"/>
      <c r="E89" s="27"/>
      <c r="F89" s="35">
        <f>F90</f>
        <v>2335311787.5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f>T90</f>
        <v>391035812.39</v>
      </c>
      <c r="U89" s="20"/>
    </row>
    <row r="90" spans="1:21" ht="26.25">
      <c r="A90" s="26" t="s">
        <v>41</v>
      </c>
      <c r="B90" s="27"/>
      <c r="C90" s="27"/>
      <c r="D90" s="27"/>
      <c r="E90" s="27"/>
      <c r="F90" s="35">
        <v>2335311787.5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391035812.39</v>
      </c>
      <c r="U90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2017-03-14T05:02:35Z</dcterms:modified>
  <cp:category/>
  <cp:version/>
  <cp:contentType/>
  <cp:contentStatus/>
</cp:coreProperties>
</file>