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9990" windowHeight="9990" activeTab="0"/>
  </bookViews>
  <sheets>
    <sheet name="исполнение бюджета на 01.02.15" sheetId="1" r:id="rId1"/>
  </sheets>
  <definedNames>
    <definedName name="_xlnm.Print_Titles" localSheetId="0">'исполнение бюджета на 01.02.15'!$6:$7</definedName>
  </definedNames>
  <calcPr fullCalcOnLoad="1"/>
</workbook>
</file>

<file path=xl/sharedStrings.xml><?xml version="1.0" encoding="utf-8"?>
<sst xmlns="http://schemas.openxmlformats.org/spreadsheetml/2006/main" count="107" uniqueCount="88">
  <si>
    <t>Единица измерения: руб.</t>
  </si>
  <si>
    <t>Наименование показателя</t>
  </si>
  <si>
    <t>#Н/Д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</si>
  <si>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</si>
  <si>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</si>
  <si>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ОХРАНА ОКРУЖАЮЩЕЙ СРЕДЫ</t>
  </si>
  <si>
    <t xml:space="preserve">      ОБРАЗОВАНИЕ</t>
  </si>
  <si>
    <t xml:space="preserve">      КУЛЬТУРА И КИНЕМАТОГРАФИЯ</t>
  </si>
  <si>
    <t xml:space="preserve">      СОЦИАЛЬНАЯ ПОЛИТИКА</t>
  </si>
  <si>
    <t xml:space="preserve">      ФИЗИЧЕСКАЯ КУЛЬТУРА И СПОРТ</t>
  </si>
  <si>
    <t xml:space="preserve">      СРЕДСТВА МАССОВОЙ ИНФОРМАЦИИ</t>
  </si>
  <si>
    <t>Сведения об исполнении бюджета ЗАТО г. Зеленогорска</t>
  </si>
  <si>
    <t xml:space="preserve">% исполнения </t>
  </si>
  <si>
    <t>Налоги на прибыль, доходы, в т.ч.:</t>
  </si>
  <si>
    <t xml:space="preserve">     налог на прибыль организаций</t>
  </si>
  <si>
    <t xml:space="preserve">     налог на доходы физических лиц</t>
  </si>
  <si>
    <t>Налоги на совокупный доход</t>
  </si>
  <si>
    <t>Налоги на имущество, в т.ч.:</t>
  </si>
  <si>
    <t>налог на имущество физических лиц</t>
  </si>
  <si>
    <t xml:space="preserve">      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</si>
  <si>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</si>
  <si>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</si>
  <si>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</si>
  <si>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</si>
  <si>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</si>
  <si>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</si>
  <si>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</si>
  <si>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</si>
  <si>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</si>
  <si>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</si>
  <si>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</t>
  </si>
  <si>
    <t>РАСХОДЫ,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</si>
  <si>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</si>
  <si>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</si>
  <si>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</si>
  <si>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</si>
  <si>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</si>
  <si>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</si>
  <si>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</si>
  <si>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</si>
  <si>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</si>
  <si>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</si>
  <si>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</si>
  <si>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>Результат исполнени бюджета                                      (дефицит "-", профицит "+")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</si>
  <si>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</si>
  <si>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</si>
  <si>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</si>
  <si>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</si>
  <si>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</si>
  <si>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</si>
  <si>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</si>
  <si>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</si>
  <si>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</si>
  <si>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</si>
  <si>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</si>
  <si>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</si>
  <si>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</si>
  <si>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</si>
  <si>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</si>
  <si>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</si>
  <si>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</si>
  <si>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</si>
  <si>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</si>
  <si>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</si>
  <si>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</si>
  <si>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</si>
  <si>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</si>
  <si>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</si>
  <si>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</si>
  <si>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</si>
  <si>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</si>
  <si>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</si>
  <si>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</si>
  <si>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</si>
  <si>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Периодическая печать и издательства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</si>
  <si>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</si>
  <si>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</si>
  <si>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ЖИЛИЩНО-КОММУНАЛЬНОЕ ХОЗЯЙСТВО</t>
  </si>
  <si>
    <t>ОБЩЕГОСУДАРСТВЕННЫЕ ВОПРОСЫ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</si>
  <si>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</si>
  <si>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Задолженность и перерасчеты по отмененным налогам, сборам и иным обязательным платежам</t>
  </si>
  <si>
    <t>по состоянию на 01 февраля 2015 года</t>
  </si>
  <si>
    <t>План с учетом изменений на 01.02.2015 года</t>
  </si>
  <si>
    <t>Исполнено на 01.02.2015 года</t>
  </si>
  <si>
    <t>Доходы от оказания платных услуг (работ) и компенсации затрат государства</t>
  </si>
  <si>
    <t>Другие вопросы в области культуры, кинематографии</t>
  </si>
  <si>
    <t>Иные источники внутреннего финансирования дефицитов бюджета</t>
  </si>
  <si>
    <t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</si>
</sst>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theme="1"/>
      <name val="Arial Cyr"/>
      <family val="0"/>
    </font>
    <font>
      <sz val="11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9" fillId="33" borderId="0" xfId="0" applyFont="1" applyFill="1" applyAlignment="1">
      <alignment/>
    </xf>
    <xf numFmtId="0" fontId="40" fillId="33" borderId="0" xfId="0" applyFont="1" applyFill="1" applyAlignment="1">
      <alignment horizontal="center" wrapText="1"/>
    </xf>
    <xf numFmtId="0" fontId="40" fillId="33" borderId="0" xfId="0" applyFont="1" applyFill="1" applyAlignment="1">
      <alignment horizontal="center"/>
    </xf>
    <xf numFmtId="0" fontId="41" fillId="33" borderId="10" xfId="0" applyFont="1" applyFill="1" applyBorder="1" applyAlignment="1">
      <alignment vertical="top" wrapText="1"/>
    </xf>
    <xf numFmtId="49" fontId="39" fillId="33" borderId="10" xfId="0" applyNumberFormat="1" applyFont="1" applyFill="1" applyBorder="1" applyAlignment="1">
      <alignment horizontal="center" vertical="top" shrinkToFit="1"/>
    </xf>
    <xf numFmtId="4" fontId="41" fillId="34" borderId="10" xfId="0" applyNumberFormat="1" applyFont="1" applyFill="1" applyBorder="1" applyAlignment="1">
      <alignment horizontal="right" vertical="top" shrinkToFit="1"/>
    </xf>
    <xf numFmtId="10" fontId="41" fillId="34" borderId="10" xfId="0" applyNumberFormat="1" applyFont="1" applyFill="1" applyBorder="1" applyAlignment="1">
      <alignment horizontal="right" vertical="top" shrinkToFit="1"/>
    </xf>
    <xf numFmtId="0" fontId="39" fillId="33" borderId="0" xfId="0" applyFont="1" applyFill="1" applyAlignment="1">
      <alignment horizontal="left" wrapText="1"/>
    </xf>
    <xf numFmtId="0" fontId="39" fillId="33" borderId="11" xfId="0" applyFont="1" applyFill="1" applyBorder="1" applyAlignment="1">
      <alignment horizontal="center" vertical="center" wrapText="1"/>
    </xf>
    <xf numFmtId="0" fontId="41" fillId="33" borderId="0" xfId="0" applyFont="1" applyFill="1" applyAlignment="1">
      <alignment/>
    </xf>
    <xf numFmtId="0" fontId="39" fillId="33" borderId="10" xfId="0" applyFont="1" applyFill="1" applyBorder="1" applyAlignment="1">
      <alignment vertical="top" wrapText="1"/>
    </xf>
    <xf numFmtId="0" fontId="41" fillId="33" borderId="10" xfId="0" applyFont="1" applyFill="1" applyBorder="1" applyAlignment="1">
      <alignment horizontal="left" vertical="top" wrapText="1"/>
    </xf>
    <xf numFmtId="0" fontId="41" fillId="33" borderId="10" xfId="0" applyFont="1" applyFill="1" applyBorder="1" applyAlignment="1">
      <alignment vertical="center" wrapText="1"/>
    </xf>
    <xf numFmtId="0" fontId="39" fillId="33" borderId="10" xfId="0" applyFont="1" applyFill="1" applyBorder="1" applyAlignment="1">
      <alignment horizontal="left" vertical="top" wrapText="1"/>
    </xf>
    <xf numFmtId="0" fontId="39" fillId="33" borderId="11" xfId="0" applyFont="1" applyFill="1" applyBorder="1" applyAlignment="1">
      <alignment horizontal="left" vertical="center" wrapText="1"/>
    </xf>
    <xf numFmtId="0" fontId="39" fillId="33" borderId="11" xfId="0" applyFont="1" applyFill="1" applyBorder="1" applyAlignment="1">
      <alignment horizontal="left" vertical="top" wrapText="1"/>
    </xf>
    <xf numFmtId="0" fontId="41" fillId="33" borderId="11" xfId="0" applyFont="1" applyFill="1" applyBorder="1" applyAlignment="1">
      <alignment horizontal="left" vertical="center" wrapText="1"/>
    </xf>
    <xf numFmtId="0" fontId="40" fillId="33" borderId="11" xfId="0" applyFont="1" applyFill="1" applyBorder="1" applyAlignment="1">
      <alignment horizontal="left" vertical="center" wrapText="1"/>
    </xf>
    <xf numFmtId="4" fontId="41" fillId="33" borderId="11" xfId="0" applyNumberFormat="1" applyFont="1" applyFill="1" applyBorder="1" applyAlignment="1">
      <alignment horizontal="right" vertical="center" wrapText="1"/>
    </xf>
    <xf numFmtId="4" fontId="39" fillId="33" borderId="11" xfId="0" applyNumberFormat="1" applyFont="1" applyFill="1" applyBorder="1" applyAlignment="1">
      <alignment horizontal="right" vertical="center" wrapText="1"/>
    </xf>
    <xf numFmtId="0" fontId="39" fillId="33" borderId="11" xfId="0" applyFont="1" applyFill="1" applyBorder="1" applyAlignment="1">
      <alignment horizontal="right" vertical="center" wrapText="1"/>
    </xf>
    <xf numFmtId="0" fontId="39" fillId="33" borderId="10" xfId="0" applyFont="1" applyFill="1" applyBorder="1" applyAlignment="1">
      <alignment/>
    </xf>
    <xf numFmtId="0" fontId="39" fillId="33" borderId="10" xfId="0" applyFont="1" applyFill="1" applyBorder="1" applyAlignment="1">
      <alignment wrapText="1"/>
    </xf>
    <xf numFmtId="0" fontId="42" fillId="33" borderId="10" xfId="0" applyFont="1" applyFill="1" applyBorder="1" applyAlignment="1">
      <alignment wrapText="1"/>
    </xf>
    <xf numFmtId="4" fontId="41" fillId="34" borderId="0" xfId="0" applyNumberFormat="1" applyFont="1" applyFill="1" applyBorder="1" applyAlignment="1">
      <alignment horizontal="right" vertical="top" shrinkToFit="1"/>
    </xf>
    <xf numFmtId="10" fontId="41" fillId="34" borderId="0" xfId="0" applyNumberFormat="1" applyFont="1" applyFill="1" applyBorder="1" applyAlignment="1">
      <alignment horizontal="right" vertical="top" shrinkToFi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0" fontId="42" fillId="33" borderId="10" xfId="0" applyFont="1" applyFill="1" applyBorder="1" applyAlignment="1">
      <alignment horizontal="left" vertical="top" wrapText="1"/>
    </xf>
    <xf numFmtId="0" fontId="41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2" fontId="39" fillId="33" borderId="11" xfId="0" applyNumberFormat="1" applyFont="1" applyFill="1" applyBorder="1" applyAlignment="1">
      <alignment horizontal="right" vertical="center" wrapText="1"/>
    </xf>
    <xf numFmtId="0" fontId="41" fillId="33" borderId="11" xfId="0" applyFont="1" applyFill="1" applyBorder="1" applyAlignment="1">
      <alignment horizontal="right" vertical="center" wrapText="1"/>
    </xf>
    <xf numFmtId="4" fontId="39" fillId="35" borderId="10" xfId="0" applyNumberFormat="1" applyFont="1" applyFill="1" applyBorder="1" applyAlignment="1">
      <alignment horizontal="right" vertical="center" shrinkToFit="1"/>
    </xf>
    <xf numFmtId="4" fontId="41" fillId="35" borderId="10" xfId="0" applyNumberFormat="1" applyFont="1" applyFill="1" applyBorder="1" applyAlignment="1">
      <alignment horizontal="right" vertical="center" shrinkToFit="1"/>
    </xf>
    <xf numFmtId="4" fontId="39" fillId="33" borderId="10" xfId="0" applyNumberFormat="1" applyFont="1" applyFill="1" applyBorder="1" applyAlignment="1">
      <alignment horizontal="right" vertical="center"/>
    </xf>
    <xf numFmtId="4" fontId="39" fillId="33" borderId="10" xfId="0" applyNumberFormat="1" applyFont="1" applyFill="1" applyBorder="1" applyAlignment="1">
      <alignment horizontal="right" vertical="center" wrapText="1"/>
    </xf>
    <xf numFmtId="4" fontId="43" fillId="0" borderId="10" xfId="0" applyNumberFormat="1" applyFont="1" applyBorder="1" applyAlignment="1">
      <alignment horizontal="right" vertical="center"/>
    </xf>
    <xf numFmtId="4" fontId="44" fillId="0" borderId="10" xfId="0" applyNumberFormat="1" applyFont="1" applyBorder="1" applyAlignment="1">
      <alignment horizontal="right" vertical="center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40" fillId="33" borderId="0" xfId="0" applyFont="1" applyFill="1" applyAlignment="1">
      <alignment horizontal="center"/>
    </xf>
    <xf numFmtId="0" fontId="40" fillId="33" borderId="0" xfId="0" applyFont="1" applyFill="1" applyAlignment="1">
      <alignment horizontal="center" wrapText="1"/>
    </xf>
    <xf numFmtId="0" fontId="39" fillId="33" borderId="0" xfId="0" applyFont="1" applyFill="1" applyAlignment="1">
      <alignment wrapText="1"/>
    </xf>
    <xf numFmtId="0" fontId="39" fillId="33" borderId="13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89"/>
  <sheetViews>
    <sheetView showGridLines="0" tabSelected="1" zoomScalePageLayoutView="0" workbookViewId="0" topLeftCell="A73">
      <selection activeCell="F80" sqref="F80"/>
    </sheetView>
  </sheetViews>
  <sheetFormatPr defaultColWidth="9.140625" defaultRowHeight="15" outlineLevelRow="1"/>
  <cols>
    <col min="1" max="1" width="40.00390625" style="0" customWidth="1"/>
    <col min="2" max="5" width="0" style="0" hidden="1" customWidth="1"/>
    <col min="6" max="6" width="21.28125" style="0" customWidth="1"/>
    <col min="7" max="19" width="0" style="0" hidden="1" customWidth="1"/>
    <col min="20" max="20" width="20.140625" style="0" customWidth="1"/>
    <col min="21" max="21" width="14.7109375" style="0" customWidth="1"/>
    <col min="22" max="24" width="0" style="0" hidden="1" customWidth="1"/>
  </cols>
  <sheetData>
    <row r="1" spans="1:24" ht="15">
      <c r="A1" s="45"/>
      <c r="B1" s="45"/>
      <c r="C1" s="45"/>
      <c r="D1" s="45"/>
      <c r="E1" s="45"/>
      <c r="F1" s="4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44" t="s">
        <v>11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10"/>
      <c r="W2" s="1"/>
      <c r="X2" s="1"/>
    </row>
    <row r="3" spans="1:24" ht="18" customHeight="1">
      <c r="A3" s="44" t="s">
        <v>81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2"/>
      <c r="X3" s="3"/>
    </row>
    <row r="4" spans="1:24" ht="15.7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3"/>
      <c r="X4" s="3"/>
    </row>
    <row r="5" spans="1:24" ht="15">
      <c r="A5" s="46" t="s">
        <v>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</row>
    <row r="6" spans="1:24" ht="14.25" customHeight="1">
      <c r="A6" s="41" t="s">
        <v>1</v>
      </c>
      <c r="B6" s="41" t="s">
        <v>2</v>
      </c>
      <c r="C6" s="41" t="s">
        <v>2</v>
      </c>
      <c r="D6" s="41" t="s">
        <v>2</v>
      </c>
      <c r="E6" s="41" t="s">
        <v>2</v>
      </c>
      <c r="F6" s="41" t="s">
        <v>82</v>
      </c>
      <c r="G6" s="41" t="s">
        <v>2</v>
      </c>
      <c r="H6" s="41" t="s">
        <v>2</v>
      </c>
      <c r="I6" s="41" t="s">
        <v>2</v>
      </c>
      <c r="J6" s="41" t="s">
        <v>2</v>
      </c>
      <c r="K6" s="41" t="s">
        <v>2</v>
      </c>
      <c r="L6" s="41" t="s">
        <v>2</v>
      </c>
      <c r="M6" s="41" t="s">
        <v>2</v>
      </c>
      <c r="N6" s="41" t="s">
        <v>2</v>
      </c>
      <c r="O6" s="41" t="s">
        <v>2</v>
      </c>
      <c r="P6" s="41" t="s">
        <v>2</v>
      </c>
      <c r="Q6" s="41" t="s">
        <v>2</v>
      </c>
      <c r="R6" s="41" t="s">
        <v>2</v>
      </c>
      <c r="S6" s="41" t="s">
        <v>2</v>
      </c>
      <c r="T6" s="41" t="s">
        <v>83</v>
      </c>
      <c r="U6" s="41" t="s">
        <v>12</v>
      </c>
      <c r="V6" s="41" t="s">
        <v>2</v>
      </c>
      <c r="W6" s="41" t="s">
        <v>2</v>
      </c>
      <c r="X6" s="41" t="s">
        <v>2</v>
      </c>
    </row>
    <row r="7" spans="1:24" ht="30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</row>
    <row r="8" spans="1:24" ht="15.75">
      <c r="A8" s="18" t="s">
        <v>30</v>
      </c>
      <c r="B8" s="9"/>
      <c r="C8" s="9"/>
      <c r="D8" s="9"/>
      <c r="E8" s="9"/>
      <c r="F8" s="19">
        <f>F9+F26</f>
        <v>2178245090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>
        <f>T9+T26</f>
        <v>176089168.77999997</v>
      </c>
      <c r="U8" s="33">
        <f>ROUND(T8/F8*100,2)</f>
        <v>8.08</v>
      </c>
      <c r="V8" s="9"/>
      <c r="W8" s="9"/>
      <c r="X8" s="9"/>
    </row>
    <row r="9" spans="1:24" ht="15">
      <c r="A9" s="17" t="s">
        <v>32</v>
      </c>
      <c r="B9" s="9"/>
      <c r="C9" s="9"/>
      <c r="D9" s="9"/>
      <c r="E9" s="9"/>
      <c r="F9" s="20">
        <f>F10+F13+F14+F15+F18+F20+F21+F22+F23+F24+F25+F19</f>
        <v>548669500</v>
      </c>
      <c r="G9" s="20">
        <f aca="true" t="shared" si="0" ref="G9:S9">G10+G13+G14+G15+G18+G20+G21+G22+G23+G24+G25</f>
        <v>0</v>
      </c>
      <c r="H9" s="20">
        <f t="shared" si="0"/>
        <v>0</v>
      </c>
      <c r="I9" s="20">
        <f t="shared" si="0"/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  <c r="N9" s="20">
        <f t="shared" si="0"/>
        <v>0</v>
      </c>
      <c r="O9" s="20">
        <f t="shared" si="0"/>
        <v>0</v>
      </c>
      <c r="P9" s="20">
        <f t="shared" si="0"/>
        <v>0</v>
      </c>
      <c r="Q9" s="20">
        <f t="shared" si="0"/>
        <v>0</v>
      </c>
      <c r="R9" s="20">
        <f t="shared" si="0"/>
        <v>0</v>
      </c>
      <c r="S9" s="20">
        <f t="shared" si="0"/>
        <v>0</v>
      </c>
      <c r="T9" s="20">
        <f>T10+T13+T14+T15+T18+T20+T21+T22+T23+T24+T25+T19</f>
        <v>38784251.79999999</v>
      </c>
      <c r="U9" s="32">
        <f>ROUND(T9/F9*100,2)</f>
        <v>7.07</v>
      </c>
      <c r="V9" s="9"/>
      <c r="W9" s="9"/>
      <c r="X9" s="9"/>
    </row>
    <row r="10" spans="1:24" ht="15">
      <c r="A10" s="16" t="s">
        <v>13</v>
      </c>
      <c r="B10" s="9"/>
      <c r="C10" s="9"/>
      <c r="D10" s="9"/>
      <c r="E10" s="9"/>
      <c r="F10" s="20">
        <f>F11+F12</f>
        <v>372693100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>
        <f>T11+T12</f>
        <v>21132263.58</v>
      </c>
      <c r="U10" s="32">
        <f>ROUND(T10/F10*100,2)</f>
        <v>5.67</v>
      </c>
      <c r="V10" s="9"/>
      <c r="W10" s="9"/>
      <c r="X10" s="9"/>
    </row>
    <row r="11" spans="1:24" ht="15">
      <c r="A11" s="16" t="s">
        <v>14</v>
      </c>
      <c r="B11" s="9"/>
      <c r="C11" s="9"/>
      <c r="D11" s="9"/>
      <c r="E11" s="9"/>
      <c r="F11" s="20">
        <v>56720000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>
        <v>4597554.85</v>
      </c>
      <c r="U11" s="32">
        <f aca="true" t="shared" si="1" ref="U11:U27">ROUND(T11/F11*100,2)</f>
        <v>8.11</v>
      </c>
      <c r="V11" s="9"/>
      <c r="W11" s="9"/>
      <c r="X11" s="9"/>
    </row>
    <row r="12" spans="1:24" ht="15">
      <c r="A12" s="15" t="s">
        <v>15</v>
      </c>
      <c r="B12" s="9"/>
      <c r="C12" s="9"/>
      <c r="D12" s="9"/>
      <c r="E12" s="9"/>
      <c r="F12" s="20">
        <v>315973100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>
        <v>16534708.73</v>
      </c>
      <c r="U12" s="32">
        <f t="shared" si="1"/>
        <v>5.23</v>
      </c>
      <c r="V12" s="9"/>
      <c r="W12" s="9"/>
      <c r="X12" s="9"/>
    </row>
    <row r="13" spans="1:24" ht="38.25">
      <c r="A13" s="15" t="s">
        <v>33</v>
      </c>
      <c r="B13" s="9"/>
      <c r="C13" s="9"/>
      <c r="D13" s="9"/>
      <c r="E13" s="9"/>
      <c r="F13" s="20">
        <v>16173300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>
        <v>1643281.49</v>
      </c>
      <c r="U13" s="32">
        <f t="shared" si="1"/>
        <v>10.16</v>
      </c>
      <c r="V13" s="9"/>
      <c r="W13" s="9"/>
      <c r="X13" s="9"/>
    </row>
    <row r="14" spans="1:24" ht="15">
      <c r="A14" s="15" t="s">
        <v>16</v>
      </c>
      <c r="B14" s="9"/>
      <c r="C14" s="9"/>
      <c r="D14" s="9"/>
      <c r="E14" s="9"/>
      <c r="F14" s="20">
        <v>30915800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>
        <v>6262191.93</v>
      </c>
      <c r="U14" s="32">
        <f t="shared" si="1"/>
        <v>20.26</v>
      </c>
      <c r="V14" s="9"/>
      <c r="W14" s="9"/>
      <c r="X14" s="9"/>
    </row>
    <row r="15" spans="1:24" ht="15">
      <c r="A15" s="15" t="s">
        <v>17</v>
      </c>
      <c r="B15" s="9"/>
      <c r="C15" s="9"/>
      <c r="D15" s="9"/>
      <c r="E15" s="9"/>
      <c r="F15" s="20">
        <f>F16+F17</f>
        <v>38655800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>
        <f>T16+T17</f>
        <v>365251.63</v>
      </c>
      <c r="U15" s="32">
        <f t="shared" si="1"/>
        <v>0.94</v>
      </c>
      <c r="V15" s="9"/>
      <c r="W15" s="9"/>
      <c r="X15" s="9"/>
    </row>
    <row r="16" spans="1:24" ht="15">
      <c r="A16" s="9" t="s">
        <v>18</v>
      </c>
      <c r="B16" s="9"/>
      <c r="C16" s="9"/>
      <c r="D16" s="9"/>
      <c r="E16" s="9"/>
      <c r="F16" s="20">
        <v>9047800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>
        <v>328415.63</v>
      </c>
      <c r="U16" s="32">
        <f t="shared" si="1"/>
        <v>3.63</v>
      </c>
      <c r="V16" s="9"/>
      <c r="W16" s="9"/>
      <c r="X16" s="9"/>
    </row>
    <row r="17" spans="1:24" ht="15">
      <c r="A17" s="15" t="s">
        <v>19</v>
      </c>
      <c r="B17" s="9"/>
      <c r="C17" s="9"/>
      <c r="D17" s="9"/>
      <c r="E17" s="9"/>
      <c r="F17" s="20">
        <v>29608000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>
        <v>36836</v>
      </c>
      <c r="U17" s="32">
        <f t="shared" si="1"/>
        <v>0.12</v>
      </c>
      <c r="V17" s="9"/>
      <c r="W17" s="9"/>
      <c r="X17" s="9"/>
    </row>
    <row r="18" spans="1:24" ht="15">
      <c r="A18" s="15" t="s">
        <v>20</v>
      </c>
      <c r="B18" s="9"/>
      <c r="C18" s="9"/>
      <c r="D18" s="9"/>
      <c r="E18" s="9"/>
      <c r="F18" s="20">
        <v>10540700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>
        <v>331153.56</v>
      </c>
      <c r="U18" s="32">
        <f t="shared" si="1"/>
        <v>3.14</v>
      </c>
      <c r="V18" s="9"/>
      <c r="W18" s="9"/>
      <c r="X18" s="9"/>
    </row>
    <row r="19" spans="1:24" ht="38.25">
      <c r="A19" s="15" t="s">
        <v>80</v>
      </c>
      <c r="B19" s="40"/>
      <c r="C19" s="40"/>
      <c r="D19" s="40"/>
      <c r="E19" s="40"/>
      <c r="F19" s="20">
        <v>0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>
        <v>0</v>
      </c>
      <c r="U19" s="32">
        <v>0</v>
      </c>
      <c r="V19" s="40"/>
      <c r="W19" s="40"/>
      <c r="X19" s="40"/>
    </row>
    <row r="20" spans="1:24" ht="38.25">
      <c r="A20" s="15" t="s">
        <v>21</v>
      </c>
      <c r="B20" s="9"/>
      <c r="C20" s="9"/>
      <c r="D20" s="9"/>
      <c r="E20" s="9"/>
      <c r="F20" s="20">
        <v>46203500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>
        <v>5418113.6</v>
      </c>
      <c r="U20" s="32">
        <f t="shared" si="1"/>
        <v>11.73</v>
      </c>
      <c r="V20" s="9"/>
      <c r="W20" s="9"/>
      <c r="X20" s="9"/>
    </row>
    <row r="21" spans="1:24" ht="25.5">
      <c r="A21" s="15" t="s">
        <v>22</v>
      </c>
      <c r="B21" s="9"/>
      <c r="C21" s="9"/>
      <c r="D21" s="9"/>
      <c r="E21" s="9"/>
      <c r="F21" s="20">
        <v>6284600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>
        <v>2122531.64</v>
      </c>
      <c r="U21" s="32">
        <f t="shared" si="1"/>
        <v>33.77</v>
      </c>
      <c r="V21" s="9"/>
      <c r="W21" s="9"/>
      <c r="X21" s="9"/>
    </row>
    <row r="22" spans="1:24" ht="25.5">
      <c r="A22" s="15" t="s">
        <v>84</v>
      </c>
      <c r="B22" s="9"/>
      <c r="C22" s="9"/>
      <c r="D22" s="9"/>
      <c r="E22" s="9"/>
      <c r="F22" s="20">
        <v>72200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>
        <v>716</v>
      </c>
      <c r="U22" s="32">
        <f t="shared" si="1"/>
        <v>0.99</v>
      </c>
      <c r="V22" s="9"/>
      <c r="W22" s="9"/>
      <c r="X22" s="9"/>
    </row>
    <row r="23" spans="1:24" ht="25.5">
      <c r="A23" s="15" t="s">
        <v>23</v>
      </c>
      <c r="B23" s="9"/>
      <c r="C23" s="9"/>
      <c r="D23" s="9"/>
      <c r="E23" s="9"/>
      <c r="F23" s="20">
        <v>25235500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>
        <v>1434655.99</v>
      </c>
      <c r="U23" s="32">
        <f t="shared" si="1"/>
        <v>5.69</v>
      </c>
      <c r="V23" s="9"/>
      <c r="W23" s="9"/>
      <c r="X23" s="9"/>
    </row>
    <row r="24" spans="1:24" ht="15">
      <c r="A24" s="15" t="s">
        <v>24</v>
      </c>
      <c r="B24" s="9"/>
      <c r="C24" s="9"/>
      <c r="D24" s="9"/>
      <c r="E24" s="9"/>
      <c r="F24" s="20">
        <v>1895000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>
        <v>118446.51</v>
      </c>
      <c r="U24" s="32">
        <f t="shared" si="1"/>
        <v>6.25</v>
      </c>
      <c r="V24" s="9"/>
      <c r="W24" s="9"/>
      <c r="X24" s="9"/>
    </row>
    <row r="25" spans="1:24" ht="15">
      <c r="A25" s="15" t="s">
        <v>25</v>
      </c>
      <c r="B25" s="9"/>
      <c r="C25" s="9"/>
      <c r="D25" s="9"/>
      <c r="E25" s="9"/>
      <c r="F25" s="20">
        <v>0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>
        <v>-44354.13</v>
      </c>
      <c r="U25" s="32">
        <v>0</v>
      </c>
      <c r="V25" s="9"/>
      <c r="W25" s="9"/>
      <c r="X25" s="9"/>
    </row>
    <row r="26" spans="1:24" ht="15">
      <c r="A26" s="17" t="s">
        <v>26</v>
      </c>
      <c r="B26" s="9"/>
      <c r="C26" s="9"/>
      <c r="D26" s="9"/>
      <c r="E26" s="9"/>
      <c r="F26" s="20">
        <v>1629575590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>
        <v>137304916.98</v>
      </c>
      <c r="U26" s="32">
        <f t="shared" si="1"/>
        <v>8.43</v>
      </c>
      <c r="V26" s="9"/>
      <c r="W26" s="9"/>
      <c r="X26" s="9"/>
    </row>
    <row r="27" spans="1:24" ht="38.25">
      <c r="A27" s="15" t="s">
        <v>27</v>
      </c>
      <c r="B27" s="9"/>
      <c r="C27" s="9"/>
      <c r="D27" s="9"/>
      <c r="E27" s="9"/>
      <c r="F27" s="20">
        <v>1629575590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>
        <v>142605059</v>
      </c>
      <c r="U27" s="32">
        <f t="shared" si="1"/>
        <v>8.75</v>
      </c>
      <c r="V27" s="9"/>
      <c r="W27" s="9"/>
      <c r="X27" s="9"/>
    </row>
    <row r="28" spans="1:24" ht="15">
      <c r="A28" s="15" t="s">
        <v>28</v>
      </c>
      <c r="B28" s="9"/>
      <c r="C28" s="9"/>
      <c r="D28" s="9"/>
      <c r="E28" s="9"/>
      <c r="F28" s="20">
        <v>0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>
        <v>0</v>
      </c>
      <c r="U28" s="32">
        <v>0</v>
      </c>
      <c r="V28" s="9"/>
      <c r="W28" s="9"/>
      <c r="X28" s="9"/>
    </row>
    <row r="29" spans="1:24" ht="89.25">
      <c r="A29" s="15" t="s">
        <v>79</v>
      </c>
      <c r="B29" s="31"/>
      <c r="C29" s="31"/>
      <c r="D29" s="31"/>
      <c r="E29" s="31"/>
      <c r="F29" s="20">
        <v>0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>
        <v>0</v>
      </c>
      <c r="U29" s="32">
        <v>0</v>
      </c>
      <c r="V29" s="31"/>
      <c r="W29" s="31"/>
      <c r="X29" s="31"/>
    </row>
    <row r="30" spans="1:24" ht="48" customHeight="1">
      <c r="A30" s="15" t="s">
        <v>29</v>
      </c>
      <c r="B30" s="9"/>
      <c r="C30" s="9"/>
      <c r="D30" s="9"/>
      <c r="E30" s="9"/>
      <c r="F30" s="20">
        <v>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>
        <v>-5300142.02</v>
      </c>
      <c r="U30" s="32">
        <v>0</v>
      </c>
      <c r="V30" s="9"/>
      <c r="W30" s="9"/>
      <c r="X30" s="9"/>
    </row>
    <row r="31" spans="1:24" ht="15" hidden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15" hidden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24.75" customHeight="1">
      <c r="A33" s="18" t="s">
        <v>31</v>
      </c>
      <c r="B33" s="9"/>
      <c r="C33" s="9"/>
      <c r="D33" s="9"/>
      <c r="E33" s="9"/>
      <c r="F33" s="19">
        <f>SUM(F34,F42,F44,F49,F54,F56,F61,F64,F70,F74,F76)</f>
        <v>2178245090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>
        <f>SUM(T34,T42,T44,T49,T54,T56,T61,T64,T70,T74,T76)</f>
        <v>84954882.2</v>
      </c>
      <c r="U33" s="32">
        <f aca="true" t="shared" si="2" ref="U33:U75">ROUND(T33/F33*100,2)</f>
        <v>3.9</v>
      </c>
      <c r="V33" s="9"/>
      <c r="W33" s="9"/>
      <c r="X33" s="9"/>
    </row>
    <row r="34" spans="1:24" ht="24" customHeight="1">
      <c r="A34" s="30" t="s">
        <v>78</v>
      </c>
      <c r="B34" s="5"/>
      <c r="C34" s="5"/>
      <c r="D34" s="5"/>
      <c r="E34" s="5"/>
      <c r="F34" s="35">
        <f>SUM(F35:F41)</f>
        <v>129503400</v>
      </c>
      <c r="G34" s="35">
        <f aca="true" t="shared" si="3" ref="G34:T34">SUM(G35:G41)</f>
        <v>0</v>
      </c>
      <c r="H34" s="35">
        <f t="shared" si="3"/>
        <v>0</v>
      </c>
      <c r="I34" s="35">
        <f t="shared" si="3"/>
        <v>0</v>
      </c>
      <c r="J34" s="35">
        <f t="shared" si="3"/>
        <v>0</v>
      </c>
      <c r="K34" s="35">
        <f t="shared" si="3"/>
        <v>0</v>
      </c>
      <c r="L34" s="35">
        <f t="shared" si="3"/>
        <v>0</v>
      </c>
      <c r="M34" s="35">
        <f t="shared" si="3"/>
        <v>0</v>
      </c>
      <c r="N34" s="35">
        <f t="shared" si="3"/>
        <v>0</v>
      </c>
      <c r="O34" s="35">
        <f t="shared" si="3"/>
        <v>0</v>
      </c>
      <c r="P34" s="35">
        <f t="shared" si="3"/>
        <v>0</v>
      </c>
      <c r="Q34" s="35">
        <f t="shared" si="3"/>
        <v>0</v>
      </c>
      <c r="R34" s="35">
        <f t="shared" si="3"/>
        <v>0</v>
      </c>
      <c r="S34" s="35">
        <f t="shared" si="3"/>
        <v>0</v>
      </c>
      <c r="T34" s="35">
        <f t="shared" si="3"/>
        <v>5698599.850000001</v>
      </c>
      <c r="U34" s="32">
        <f t="shared" si="2"/>
        <v>4.4</v>
      </c>
      <c r="V34" s="6">
        <v>0</v>
      </c>
      <c r="W34" s="7">
        <v>0</v>
      </c>
      <c r="X34" s="6">
        <v>0</v>
      </c>
    </row>
    <row r="35" spans="1:24" ht="38.25" outlineLevel="1">
      <c r="A35" s="11" t="s">
        <v>44</v>
      </c>
      <c r="B35" s="5"/>
      <c r="C35" s="5"/>
      <c r="D35" s="5"/>
      <c r="E35" s="5"/>
      <c r="F35" s="34">
        <v>1362900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121972.91</v>
      </c>
      <c r="U35" s="32">
        <f t="shared" si="2"/>
        <v>8.95</v>
      </c>
      <c r="V35" s="6">
        <v>0</v>
      </c>
      <c r="W35" s="7">
        <v>0</v>
      </c>
      <c r="X35" s="6">
        <v>0</v>
      </c>
    </row>
    <row r="36" spans="1:24" ht="63.75" outlineLevel="1">
      <c r="A36" s="11" t="s">
        <v>45</v>
      </c>
      <c r="B36" s="5"/>
      <c r="C36" s="5"/>
      <c r="D36" s="5"/>
      <c r="E36" s="5"/>
      <c r="F36" s="34">
        <v>2969700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135403.76</v>
      </c>
      <c r="U36" s="32">
        <f t="shared" si="2"/>
        <v>4.56</v>
      </c>
      <c r="V36" s="6">
        <v>0</v>
      </c>
      <c r="W36" s="7">
        <v>0</v>
      </c>
      <c r="X36" s="6">
        <v>0</v>
      </c>
    </row>
    <row r="37" spans="1:24" ht="63.75" outlineLevel="1">
      <c r="A37" s="11" t="s">
        <v>46</v>
      </c>
      <c r="B37" s="5"/>
      <c r="C37" s="5"/>
      <c r="D37" s="5"/>
      <c r="E37" s="5"/>
      <c r="F37" s="34">
        <v>59118300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4">
        <v>3471563.95</v>
      </c>
      <c r="U37" s="32">
        <f t="shared" si="2"/>
        <v>5.87</v>
      </c>
      <c r="V37" s="6">
        <v>0</v>
      </c>
      <c r="W37" s="7">
        <v>0</v>
      </c>
      <c r="X37" s="6">
        <v>0</v>
      </c>
    </row>
    <row r="38" spans="1:24" ht="51" outlineLevel="1">
      <c r="A38" s="11" t="s">
        <v>47</v>
      </c>
      <c r="B38" s="5"/>
      <c r="C38" s="5"/>
      <c r="D38" s="5"/>
      <c r="E38" s="5"/>
      <c r="F38" s="34">
        <v>14888500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1036068.16</v>
      </c>
      <c r="U38" s="32">
        <f t="shared" si="2"/>
        <v>6.96</v>
      </c>
      <c r="V38" s="6">
        <v>0</v>
      </c>
      <c r="W38" s="7">
        <v>0</v>
      </c>
      <c r="X38" s="6">
        <v>0</v>
      </c>
    </row>
    <row r="39" spans="1:24" ht="25.5" hidden="1" outlineLevel="1">
      <c r="A39" s="11" t="s">
        <v>48</v>
      </c>
      <c r="B39" s="5"/>
      <c r="C39" s="5"/>
      <c r="D39" s="5"/>
      <c r="E39" s="5"/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2"/>
      <c r="V39" s="6">
        <v>0</v>
      </c>
      <c r="W39" s="7">
        <v>0</v>
      </c>
      <c r="X39" s="6">
        <v>0</v>
      </c>
    </row>
    <row r="40" spans="1:24" ht="21.75" customHeight="1" outlineLevel="1">
      <c r="A40" s="11" t="s">
        <v>49</v>
      </c>
      <c r="B40" s="5"/>
      <c r="C40" s="5"/>
      <c r="D40" s="5"/>
      <c r="E40" s="5"/>
      <c r="F40" s="34">
        <v>921000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2">
        <f t="shared" si="2"/>
        <v>0</v>
      </c>
      <c r="V40" s="6">
        <v>0</v>
      </c>
      <c r="W40" s="7">
        <v>0</v>
      </c>
      <c r="X40" s="6">
        <v>0</v>
      </c>
    </row>
    <row r="41" spans="1:24" ht="15" outlineLevel="1">
      <c r="A41" s="11" t="s">
        <v>50</v>
      </c>
      <c r="B41" s="5"/>
      <c r="C41" s="5"/>
      <c r="D41" s="5"/>
      <c r="E41" s="5"/>
      <c r="F41" s="34">
        <v>50243000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933591.07</v>
      </c>
      <c r="U41" s="32">
        <f t="shared" si="2"/>
        <v>1.86</v>
      </c>
      <c r="V41" s="6">
        <v>0</v>
      </c>
      <c r="W41" s="7">
        <v>0</v>
      </c>
      <c r="X41" s="6">
        <v>0</v>
      </c>
    </row>
    <row r="42" spans="1:24" ht="38.25">
      <c r="A42" s="30" t="s">
        <v>3</v>
      </c>
      <c r="B42" s="5"/>
      <c r="C42" s="5"/>
      <c r="D42" s="5"/>
      <c r="E42" s="5"/>
      <c r="F42" s="35">
        <f>F43</f>
        <v>10476700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f>T43</f>
        <v>400998.32</v>
      </c>
      <c r="U42" s="32">
        <f t="shared" si="2"/>
        <v>3.83</v>
      </c>
      <c r="V42" s="6">
        <v>0</v>
      </c>
      <c r="W42" s="7">
        <v>0</v>
      </c>
      <c r="X42" s="6">
        <v>0</v>
      </c>
    </row>
    <row r="43" spans="1:24" ht="51" outlineLevel="1">
      <c r="A43" s="11" t="s">
        <v>51</v>
      </c>
      <c r="B43" s="5"/>
      <c r="C43" s="5"/>
      <c r="D43" s="5"/>
      <c r="E43" s="5"/>
      <c r="F43" s="34">
        <v>10476700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4">
        <v>400998.32</v>
      </c>
      <c r="U43" s="32">
        <f t="shared" si="2"/>
        <v>3.83</v>
      </c>
      <c r="V43" s="6">
        <v>0</v>
      </c>
      <c r="W43" s="7">
        <v>0</v>
      </c>
      <c r="X43" s="6">
        <v>0</v>
      </c>
    </row>
    <row r="44" spans="1:24" ht="15">
      <c r="A44" s="13" t="s">
        <v>4</v>
      </c>
      <c r="B44" s="5"/>
      <c r="C44" s="5"/>
      <c r="D44" s="5"/>
      <c r="E44" s="5"/>
      <c r="F44" s="35">
        <f>SUM(F45:F48)</f>
        <v>227226990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f>SUM(T45:T48)</f>
        <v>647499.28</v>
      </c>
      <c r="U44" s="32">
        <f t="shared" si="2"/>
        <v>0.28</v>
      </c>
      <c r="V44" s="6">
        <v>0</v>
      </c>
      <c r="W44" s="7">
        <v>0</v>
      </c>
      <c r="X44" s="6">
        <v>0</v>
      </c>
    </row>
    <row r="45" spans="1:24" ht="15" outlineLevel="1">
      <c r="A45" s="14" t="s">
        <v>52</v>
      </c>
      <c r="B45" s="5"/>
      <c r="C45" s="5"/>
      <c r="D45" s="5"/>
      <c r="E45" s="5"/>
      <c r="F45" s="34">
        <v>6311500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344999.28</v>
      </c>
      <c r="U45" s="32">
        <f t="shared" si="2"/>
        <v>5.47</v>
      </c>
      <c r="V45" s="6">
        <v>0</v>
      </c>
      <c r="W45" s="7">
        <v>0</v>
      </c>
      <c r="X45" s="6">
        <v>0</v>
      </c>
    </row>
    <row r="46" spans="1:24" ht="15" outlineLevel="1">
      <c r="A46" s="14" t="s">
        <v>53</v>
      </c>
      <c r="B46" s="5"/>
      <c r="C46" s="5"/>
      <c r="D46" s="5"/>
      <c r="E46" s="5"/>
      <c r="F46" s="34">
        <v>55600000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2">
        <f t="shared" si="2"/>
        <v>0</v>
      </c>
      <c r="V46" s="6">
        <v>0</v>
      </c>
      <c r="W46" s="7">
        <v>0</v>
      </c>
      <c r="X46" s="6">
        <v>0</v>
      </c>
    </row>
    <row r="47" spans="1:24" ht="15" outlineLevel="1">
      <c r="A47" s="14" t="s">
        <v>54</v>
      </c>
      <c r="B47" s="5"/>
      <c r="C47" s="5"/>
      <c r="D47" s="5"/>
      <c r="E47" s="5"/>
      <c r="F47" s="34">
        <v>157929290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2">
        <f t="shared" si="2"/>
        <v>0</v>
      </c>
      <c r="V47" s="6">
        <v>0</v>
      </c>
      <c r="W47" s="7">
        <v>0</v>
      </c>
      <c r="X47" s="6">
        <v>0</v>
      </c>
    </row>
    <row r="48" spans="1:24" ht="25.5" outlineLevel="1">
      <c r="A48" s="14" t="s">
        <v>55</v>
      </c>
      <c r="B48" s="5"/>
      <c r="C48" s="5"/>
      <c r="D48" s="5"/>
      <c r="E48" s="5"/>
      <c r="F48" s="34">
        <v>7386200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  <c r="T48" s="34">
        <v>302500</v>
      </c>
      <c r="U48" s="32">
        <f t="shared" si="2"/>
        <v>4.1</v>
      </c>
      <c r="V48" s="6">
        <v>0</v>
      </c>
      <c r="W48" s="7">
        <v>0</v>
      </c>
      <c r="X48" s="6">
        <v>0</v>
      </c>
    </row>
    <row r="49" spans="1:24" ht="25.5">
      <c r="A49" s="30" t="s">
        <v>77</v>
      </c>
      <c r="B49" s="5"/>
      <c r="C49" s="5"/>
      <c r="D49" s="5"/>
      <c r="E49" s="5"/>
      <c r="F49" s="35">
        <f>SUM(F50:F53)</f>
        <v>120912700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f>SUM(T50:T53)</f>
        <v>1608100.04</v>
      </c>
      <c r="U49" s="32">
        <f t="shared" si="2"/>
        <v>1.33</v>
      </c>
      <c r="V49" s="6">
        <v>0</v>
      </c>
      <c r="W49" s="7">
        <v>0</v>
      </c>
      <c r="X49" s="6">
        <v>0</v>
      </c>
    </row>
    <row r="50" spans="1:24" ht="15" outlineLevel="1">
      <c r="A50" s="11" t="s">
        <v>56</v>
      </c>
      <c r="B50" s="5"/>
      <c r="C50" s="5"/>
      <c r="D50" s="5"/>
      <c r="E50" s="5"/>
      <c r="F50" s="34">
        <v>21734500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34">
        <v>0</v>
      </c>
      <c r="U50" s="32">
        <f t="shared" si="2"/>
        <v>0</v>
      </c>
      <c r="V50" s="6">
        <v>0</v>
      </c>
      <c r="W50" s="7">
        <v>0</v>
      </c>
      <c r="X50" s="6">
        <v>0</v>
      </c>
    </row>
    <row r="51" spans="1:24" ht="15" outlineLevel="1">
      <c r="A51" s="11" t="s">
        <v>57</v>
      </c>
      <c r="B51" s="5"/>
      <c r="C51" s="5"/>
      <c r="D51" s="5"/>
      <c r="E51" s="5"/>
      <c r="F51" s="34">
        <v>6090300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2">
        <f t="shared" si="2"/>
        <v>0</v>
      </c>
      <c r="V51" s="6">
        <v>0</v>
      </c>
      <c r="W51" s="7">
        <v>0</v>
      </c>
      <c r="X51" s="6">
        <v>0</v>
      </c>
    </row>
    <row r="52" spans="1:24" ht="15" outlineLevel="1">
      <c r="A52" s="11" t="s">
        <v>58</v>
      </c>
      <c r="B52" s="5"/>
      <c r="C52" s="5"/>
      <c r="D52" s="5"/>
      <c r="E52" s="5"/>
      <c r="F52" s="34">
        <v>62418800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2">
        <f t="shared" si="2"/>
        <v>0</v>
      </c>
      <c r="V52" s="6">
        <v>0</v>
      </c>
      <c r="W52" s="7">
        <v>0</v>
      </c>
      <c r="X52" s="6">
        <v>0</v>
      </c>
    </row>
    <row r="53" spans="1:24" ht="25.5" outlineLevel="1">
      <c r="A53" s="11" t="s">
        <v>59</v>
      </c>
      <c r="B53" s="5"/>
      <c r="C53" s="5"/>
      <c r="D53" s="5"/>
      <c r="E53" s="5"/>
      <c r="F53" s="34">
        <v>30669100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v>1608100.04</v>
      </c>
      <c r="U53" s="32">
        <f t="shared" si="2"/>
        <v>5.24</v>
      </c>
      <c r="V53" s="6">
        <v>0</v>
      </c>
      <c r="W53" s="7">
        <v>0</v>
      </c>
      <c r="X53" s="6">
        <v>0</v>
      </c>
    </row>
    <row r="54" spans="1:24" ht="15">
      <c r="A54" s="4" t="s">
        <v>5</v>
      </c>
      <c r="B54" s="5"/>
      <c r="C54" s="5"/>
      <c r="D54" s="5"/>
      <c r="E54" s="5"/>
      <c r="F54" s="35">
        <f>F55</f>
        <v>4940800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f>T55</f>
        <v>251314.51</v>
      </c>
      <c r="U54" s="32">
        <f t="shared" si="2"/>
        <v>5.09</v>
      </c>
      <c r="V54" s="6">
        <v>0</v>
      </c>
      <c r="W54" s="7">
        <v>0</v>
      </c>
      <c r="X54" s="6">
        <v>0</v>
      </c>
    </row>
    <row r="55" spans="1:24" ht="25.5" outlineLevel="1">
      <c r="A55" s="11" t="s">
        <v>60</v>
      </c>
      <c r="B55" s="5"/>
      <c r="C55" s="5"/>
      <c r="D55" s="5"/>
      <c r="E55" s="5"/>
      <c r="F55" s="34">
        <v>4940800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4">
        <v>251314.51</v>
      </c>
      <c r="U55" s="32">
        <f t="shared" si="2"/>
        <v>5.09</v>
      </c>
      <c r="V55" s="6">
        <v>0</v>
      </c>
      <c r="W55" s="7">
        <v>0</v>
      </c>
      <c r="X55" s="6">
        <v>0</v>
      </c>
    </row>
    <row r="56" spans="1:24" ht="15">
      <c r="A56" s="4" t="s">
        <v>6</v>
      </c>
      <c r="B56" s="5"/>
      <c r="C56" s="5"/>
      <c r="D56" s="5"/>
      <c r="E56" s="5"/>
      <c r="F56" s="35">
        <f>SUM(F57:F60)</f>
        <v>1298551300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f>SUM(T57:T60)</f>
        <v>57885064.37</v>
      </c>
      <c r="U56" s="32">
        <f t="shared" si="2"/>
        <v>4.46</v>
      </c>
      <c r="V56" s="6">
        <v>0</v>
      </c>
      <c r="W56" s="7">
        <v>0</v>
      </c>
      <c r="X56" s="6">
        <v>0</v>
      </c>
    </row>
    <row r="57" spans="1:24" ht="15" outlineLevel="1">
      <c r="A57" s="11" t="s">
        <v>61</v>
      </c>
      <c r="B57" s="5"/>
      <c r="C57" s="5"/>
      <c r="D57" s="5"/>
      <c r="E57" s="5"/>
      <c r="F57" s="34">
        <v>539565900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  <c r="T57" s="34">
        <v>11024504</v>
      </c>
      <c r="U57" s="32">
        <f t="shared" si="2"/>
        <v>2.04</v>
      </c>
      <c r="V57" s="6">
        <v>0</v>
      </c>
      <c r="W57" s="7">
        <v>0</v>
      </c>
      <c r="X57" s="6">
        <v>0</v>
      </c>
    </row>
    <row r="58" spans="1:24" ht="15" outlineLevel="1">
      <c r="A58" s="11" t="s">
        <v>62</v>
      </c>
      <c r="B58" s="5"/>
      <c r="C58" s="5"/>
      <c r="D58" s="5"/>
      <c r="E58" s="5"/>
      <c r="F58" s="34">
        <v>671305200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44803850.73</v>
      </c>
      <c r="U58" s="32">
        <f t="shared" si="2"/>
        <v>6.67</v>
      </c>
      <c r="V58" s="6">
        <v>0</v>
      </c>
      <c r="W58" s="7">
        <v>0</v>
      </c>
      <c r="X58" s="6">
        <v>0</v>
      </c>
    </row>
    <row r="59" spans="1:24" ht="25.5" outlineLevel="1">
      <c r="A59" s="11" t="s">
        <v>63</v>
      </c>
      <c r="B59" s="5"/>
      <c r="C59" s="5"/>
      <c r="D59" s="5"/>
      <c r="E59" s="5"/>
      <c r="F59" s="34">
        <v>28710700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420000</v>
      </c>
      <c r="U59" s="32">
        <f t="shared" si="2"/>
        <v>1.46</v>
      </c>
      <c r="V59" s="6">
        <v>0</v>
      </c>
      <c r="W59" s="7">
        <v>0</v>
      </c>
      <c r="X59" s="6">
        <v>0</v>
      </c>
    </row>
    <row r="60" spans="1:24" ht="15" outlineLevel="1">
      <c r="A60" s="11" t="s">
        <v>64</v>
      </c>
      <c r="B60" s="5"/>
      <c r="C60" s="5"/>
      <c r="D60" s="5"/>
      <c r="E60" s="5"/>
      <c r="F60" s="34">
        <v>58969500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1636709.64</v>
      </c>
      <c r="U60" s="32">
        <f t="shared" si="2"/>
        <v>2.78</v>
      </c>
      <c r="V60" s="6">
        <v>0</v>
      </c>
      <c r="W60" s="7">
        <v>0</v>
      </c>
      <c r="X60" s="6">
        <v>0</v>
      </c>
    </row>
    <row r="61" spans="1:24" ht="15">
      <c r="A61" s="4" t="s">
        <v>7</v>
      </c>
      <c r="B61" s="5"/>
      <c r="C61" s="5"/>
      <c r="D61" s="5"/>
      <c r="E61" s="5"/>
      <c r="F61" s="35">
        <f>F62+F63</f>
        <v>130640900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f>T62+T63</f>
        <v>10243478.27</v>
      </c>
      <c r="U61" s="32">
        <f t="shared" si="2"/>
        <v>7.84</v>
      </c>
      <c r="V61" s="6">
        <v>0</v>
      </c>
      <c r="W61" s="7">
        <v>0</v>
      </c>
      <c r="X61" s="6">
        <v>0</v>
      </c>
    </row>
    <row r="62" spans="1:24" ht="15" outlineLevel="1">
      <c r="A62" s="11" t="s">
        <v>65</v>
      </c>
      <c r="B62" s="5"/>
      <c r="C62" s="5"/>
      <c r="D62" s="5"/>
      <c r="E62" s="5"/>
      <c r="F62" s="34">
        <v>124899300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9851200</v>
      </c>
      <c r="U62" s="32">
        <f t="shared" si="2"/>
        <v>7.89</v>
      </c>
      <c r="V62" s="6">
        <v>0</v>
      </c>
      <c r="W62" s="7">
        <v>0</v>
      </c>
      <c r="X62" s="6">
        <v>0</v>
      </c>
    </row>
    <row r="63" spans="1:24" ht="25.5" outlineLevel="1">
      <c r="A63" s="11" t="s">
        <v>85</v>
      </c>
      <c r="B63" s="5"/>
      <c r="C63" s="5"/>
      <c r="D63" s="5"/>
      <c r="E63" s="5"/>
      <c r="F63" s="34">
        <v>5741600</v>
      </c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>
        <v>392278.27</v>
      </c>
      <c r="U63" s="32">
        <f t="shared" si="2"/>
        <v>6.83</v>
      </c>
      <c r="V63" s="6"/>
      <c r="W63" s="7"/>
      <c r="X63" s="6"/>
    </row>
    <row r="64" spans="1:24" ht="15">
      <c r="A64" s="4" t="s">
        <v>8</v>
      </c>
      <c r="B64" s="5"/>
      <c r="C64" s="5"/>
      <c r="D64" s="5"/>
      <c r="E64" s="5"/>
      <c r="F64" s="35">
        <f>SUM(F65:F69)</f>
        <v>115689200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f>SUM(T65:T69)</f>
        <v>5735958.47</v>
      </c>
      <c r="U64" s="32">
        <f t="shared" si="2"/>
        <v>4.96</v>
      </c>
      <c r="V64" s="6">
        <v>0</v>
      </c>
      <c r="W64" s="7">
        <v>0</v>
      </c>
      <c r="X64" s="6">
        <v>0</v>
      </c>
    </row>
    <row r="65" spans="1:24" ht="15" outlineLevel="1">
      <c r="A65" s="11" t="s">
        <v>66</v>
      </c>
      <c r="B65" s="5"/>
      <c r="C65" s="5"/>
      <c r="D65" s="5"/>
      <c r="E65" s="5"/>
      <c r="F65" s="34">
        <v>2769100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196187.34</v>
      </c>
      <c r="U65" s="32">
        <f t="shared" si="2"/>
        <v>7.08</v>
      </c>
      <c r="V65" s="6">
        <v>0</v>
      </c>
      <c r="W65" s="7">
        <v>0</v>
      </c>
      <c r="X65" s="6">
        <v>0</v>
      </c>
    </row>
    <row r="66" spans="1:24" ht="15" outlineLevel="1">
      <c r="A66" s="11" t="s">
        <v>67</v>
      </c>
      <c r="B66" s="5"/>
      <c r="C66" s="5"/>
      <c r="D66" s="5"/>
      <c r="E66" s="5"/>
      <c r="F66" s="34">
        <v>40413600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>
        <v>0</v>
      </c>
      <c r="T66" s="34">
        <v>2803833</v>
      </c>
      <c r="U66" s="32">
        <f t="shared" si="2"/>
        <v>6.94</v>
      </c>
      <c r="V66" s="6">
        <v>0</v>
      </c>
      <c r="W66" s="7">
        <v>0</v>
      </c>
      <c r="X66" s="6">
        <v>0</v>
      </c>
    </row>
    <row r="67" spans="1:24" ht="15" outlineLevel="1">
      <c r="A67" s="11" t="s">
        <v>68</v>
      </c>
      <c r="B67" s="5"/>
      <c r="C67" s="5"/>
      <c r="D67" s="5"/>
      <c r="E67" s="5"/>
      <c r="F67" s="34">
        <v>24154700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34">
        <v>113776.43</v>
      </c>
      <c r="U67" s="32">
        <f t="shared" si="2"/>
        <v>0.47</v>
      </c>
      <c r="V67" s="6">
        <v>0</v>
      </c>
      <c r="W67" s="7">
        <v>0</v>
      </c>
      <c r="X67" s="6">
        <v>0</v>
      </c>
    </row>
    <row r="68" spans="1:24" ht="15" outlineLevel="1">
      <c r="A68" s="11" t="s">
        <v>69</v>
      </c>
      <c r="B68" s="5"/>
      <c r="C68" s="5"/>
      <c r="D68" s="5"/>
      <c r="E68" s="5"/>
      <c r="F68" s="34">
        <v>17623800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  <c r="S68" s="34">
        <v>0</v>
      </c>
      <c r="T68" s="34">
        <v>586140</v>
      </c>
      <c r="U68" s="32">
        <f t="shared" si="2"/>
        <v>3.33</v>
      </c>
      <c r="V68" s="6">
        <v>0</v>
      </c>
      <c r="W68" s="7">
        <v>0</v>
      </c>
      <c r="X68" s="6">
        <v>0</v>
      </c>
    </row>
    <row r="69" spans="1:24" ht="25.5" outlineLevel="1">
      <c r="A69" s="11" t="s">
        <v>70</v>
      </c>
      <c r="B69" s="5"/>
      <c r="C69" s="5"/>
      <c r="D69" s="5"/>
      <c r="E69" s="5"/>
      <c r="F69" s="34">
        <v>30728000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34">
        <v>0</v>
      </c>
      <c r="T69" s="34">
        <v>2036021.7</v>
      </c>
      <c r="U69" s="32">
        <f t="shared" si="2"/>
        <v>6.63</v>
      </c>
      <c r="V69" s="6">
        <v>0</v>
      </c>
      <c r="W69" s="7">
        <v>0</v>
      </c>
      <c r="X69" s="6">
        <v>0</v>
      </c>
    </row>
    <row r="70" spans="1:24" ht="15">
      <c r="A70" s="4" t="s">
        <v>9</v>
      </c>
      <c r="B70" s="5"/>
      <c r="C70" s="5"/>
      <c r="D70" s="5"/>
      <c r="E70" s="5"/>
      <c r="F70" s="35">
        <f>SUM(F71:F73)</f>
        <v>129473500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f>SUM(T71:T73)</f>
        <v>2483869.09</v>
      </c>
      <c r="U70" s="32">
        <f t="shared" si="2"/>
        <v>1.92</v>
      </c>
      <c r="V70" s="6">
        <v>0</v>
      </c>
      <c r="W70" s="7">
        <v>0</v>
      </c>
      <c r="X70" s="6">
        <v>0</v>
      </c>
    </row>
    <row r="71" spans="1:24" ht="15" outlineLevel="1">
      <c r="A71" s="11" t="s">
        <v>71</v>
      </c>
      <c r="B71" s="5"/>
      <c r="C71" s="5"/>
      <c r="D71" s="5"/>
      <c r="E71" s="5"/>
      <c r="F71" s="34">
        <v>78941000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4">
        <v>0</v>
      </c>
      <c r="T71" s="34">
        <v>0</v>
      </c>
      <c r="U71" s="32">
        <f t="shared" si="2"/>
        <v>0</v>
      </c>
      <c r="V71" s="6">
        <v>0</v>
      </c>
      <c r="W71" s="7">
        <v>0</v>
      </c>
      <c r="X71" s="6">
        <v>0</v>
      </c>
    </row>
    <row r="72" spans="1:24" ht="15" outlineLevel="1">
      <c r="A72" s="11" t="s">
        <v>72</v>
      </c>
      <c r="B72" s="5"/>
      <c r="C72" s="5"/>
      <c r="D72" s="5"/>
      <c r="E72" s="5"/>
      <c r="F72" s="34">
        <v>44307000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34">
        <v>0</v>
      </c>
      <c r="T72" s="34">
        <v>2164612</v>
      </c>
      <c r="U72" s="32">
        <f t="shared" si="2"/>
        <v>4.89</v>
      </c>
      <c r="V72" s="6">
        <v>0</v>
      </c>
      <c r="W72" s="7">
        <v>0</v>
      </c>
      <c r="X72" s="6">
        <v>0</v>
      </c>
    </row>
    <row r="73" spans="1:24" ht="25.5" outlineLevel="1">
      <c r="A73" s="11" t="s">
        <v>73</v>
      </c>
      <c r="B73" s="5"/>
      <c r="C73" s="5"/>
      <c r="D73" s="5"/>
      <c r="E73" s="5"/>
      <c r="F73" s="34">
        <v>6225500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34">
        <v>0</v>
      </c>
      <c r="T73" s="34">
        <v>319257.09</v>
      </c>
      <c r="U73" s="32">
        <f t="shared" si="2"/>
        <v>5.13</v>
      </c>
      <c r="V73" s="6">
        <v>0</v>
      </c>
      <c r="W73" s="7">
        <v>0</v>
      </c>
      <c r="X73" s="6">
        <v>0</v>
      </c>
    </row>
    <row r="74" spans="1:24" ht="25.5">
      <c r="A74" s="30" t="s">
        <v>10</v>
      </c>
      <c r="B74" s="5"/>
      <c r="C74" s="5"/>
      <c r="D74" s="5"/>
      <c r="E74" s="5"/>
      <c r="F74" s="35">
        <f>F75</f>
        <v>4829600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f>T75</f>
        <v>0</v>
      </c>
      <c r="U74" s="32">
        <f t="shared" si="2"/>
        <v>0</v>
      </c>
      <c r="V74" s="6">
        <v>0</v>
      </c>
      <c r="W74" s="7">
        <v>0</v>
      </c>
      <c r="X74" s="6">
        <v>0</v>
      </c>
    </row>
    <row r="75" spans="1:24" ht="15" outlineLevel="1">
      <c r="A75" s="11" t="s">
        <v>74</v>
      </c>
      <c r="B75" s="5"/>
      <c r="C75" s="5"/>
      <c r="D75" s="5"/>
      <c r="E75" s="5"/>
      <c r="F75" s="34">
        <v>4829600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  <c r="O75" s="34">
        <v>0</v>
      </c>
      <c r="P75" s="34">
        <v>0</v>
      </c>
      <c r="Q75" s="34">
        <v>0</v>
      </c>
      <c r="R75" s="34">
        <v>0</v>
      </c>
      <c r="S75" s="34">
        <v>0</v>
      </c>
      <c r="T75" s="34">
        <v>0</v>
      </c>
      <c r="U75" s="32">
        <f t="shared" si="2"/>
        <v>0</v>
      </c>
      <c r="V75" s="6">
        <v>0</v>
      </c>
      <c r="W75" s="7">
        <v>0</v>
      </c>
      <c r="X75" s="6">
        <v>0</v>
      </c>
    </row>
    <row r="76" spans="1:24" ht="25.5">
      <c r="A76" s="12" t="s">
        <v>76</v>
      </c>
      <c r="B76" s="5"/>
      <c r="C76" s="5"/>
      <c r="D76" s="5"/>
      <c r="E76" s="5"/>
      <c r="F76" s="35">
        <f>F77</f>
        <v>6000000</v>
      </c>
      <c r="G76" s="35">
        <f aca="true" t="shared" si="4" ref="G76:T76">G77</f>
        <v>0</v>
      </c>
      <c r="H76" s="35">
        <f t="shared" si="4"/>
        <v>0</v>
      </c>
      <c r="I76" s="35">
        <f t="shared" si="4"/>
        <v>0</v>
      </c>
      <c r="J76" s="35">
        <f t="shared" si="4"/>
        <v>0</v>
      </c>
      <c r="K76" s="35">
        <f t="shared" si="4"/>
        <v>0</v>
      </c>
      <c r="L76" s="35">
        <f t="shared" si="4"/>
        <v>0</v>
      </c>
      <c r="M76" s="35">
        <f t="shared" si="4"/>
        <v>0</v>
      </c>
      <c r="N76" s="35">
        <f t="shared" si="4"/>
        <v>0</v>
      </c>
      <c r="O76" s="35">
        <f t="shared" si="4"/>
        <v>0</v>
      </c>
      <c r="P76" s="35">
        <f t="shared" si="4"/>
        <v>0</v>
      </c>
      <c r="Q76" s="35">
        <f t="shared" si="4"/>
        <v>0</v>
      </c>
      <c r="R76" s="35">
        <f t="shared" si="4"/>
        <v>0</v>
      </c>
      <c r="S76" s="35">
        <f t="shared" si="4"/>
        <v>0</v>
      </c>
      <c r="T76" s="35">
        <f t="shared" si="4"/>
        <v>0</v>
      </c>
      <c r="U76" s="32">
        <v>0</v>
      </c>
      <c r="V76" s="6">
        <v>0</v>
      </c>
      <c r="W76" s="7">
        <v>0</v>
      </c>
      <c r="X76" s="6">
        <v>0</v>
      </c>
    </row>
    <row r="77" spans="1:24" ht="25.5" outlineLevel="1">
      <c r="A77" s="11" t="s">
        <v>75</v>
      </c>
      <c r="B77" s="5"/>
      <c r="C77" s="5"/>
      <c r="D77" s="5"/>
      <c r="E77" s="5"/>
      <c r="F77" s="34">
        <v>6000000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34">
        <v>0</v>
      </c>
      <c r="T77" s="34">
        <v>0</v>
      </c>
      <c r="U77" s="32">
        <v>0</v>
      </c>
      <c r="V77" s="6">
        <v>0</v>
      </c>
      <c r="W77" s="7">
        <v>0</v>
      </c>
      <c r="X77" s="6">
        <v>0</v>
      </c>
    </row>
    <row r="78" spans="1:24" ht="39.75" customHeight="1" outlineLevel="1">
      <c r="A78" s="29" t="s">
        <v>43</v>
      </c>
      <c r="B78" s="5"/>
      <c r="C78" s="5"/>
      <c r="D78" s="5"/>
      <c r="E78" s="5"/>
      <c r="F78" s="34">
        <f>F8-F33</f>
        <v>0</v>
      </c>
      <c r="G78" s="34">
        <f aca="true" t="shared" si="5" ref="G78:T78">G8-G33</f>
        <v>0</v>
      </c>
      <c r="H78" s="34">
        <f t="shared" si="5"/>
        <v>0</v>
      </c>
      <c r="I78" s="34">
        <f t="shared" si="5"/>
        <v>0</v>
      </c>
      <c r="J78" s="34">
        <f t="shared" si="5"/>
        <v>0</v>
      </c>
      <c r="K78" s="34">
        <f t="shared" si="5"/>
        <v>0</v>
      </c>
      <c r="L78" s="34">
        <f t="shared" si="5"/>
        <v>0</v>
      </c>
      <c r="M78" s="34">
        <f t="shared" si="5"/>
        <v>0</v>
      </c>
      <c r="N78" s="34">
        <f t="shared" si="5"/>
        <v>0</v>
      </c>
      <c r="O78" s="34">
        <f t="shared" si="5"/>
        <v>0</v>
      </c>
      <c r="P78" s="34">
        <f t="shared" si="5"/>
        <v>0</v>
      </c>
      <c r="Q78" s="34">
        <f t="shared" si="5"/>
        <v>0</v>
      </c>
      <c r="R78" s="34">
        <f t="shared" si="5"/>
        <v>0</v>
      </c>
      <c r="S78" s="34">
        <f t="shared" si="5"/>
        <v>0</v>
      </c>
      <c r="T78" s="34">
        <f t="shared" si="5"/>
        <v>91134286.57999997</v>
      </c>
      <c r="U78" s="21"/>
      <c r="V78" s="25"/>
      <c r="W78" s="26"/>
      <c r="X78" s="25"/>
    </row>
    <row r="79" spans="1:24" ht="45" customHeight="1">
      <c r="A79" s="24" t="s">
        <v>34</v>
      </c>
      <c r="B79" s="22"/>
      <c r="C79" s="22"/>
      <c r="D79" s="22"/>
      <c r="E79" s="22"/>
      <c r="F79" s="36">
        <f>SUM(F80,F85,F83)</f>
        <v>0</v>
      </c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>
        <f>SUM(T80,T85,T83)</f>
        <v>-91134286.58</v>
      </c>
      <c r="U79" s="21"/>
      <c r="V79" s="1"/>
      <c r="W79" s="1"/>
      <c r="X79" s="1"/>
    </row>
    <row r="80" spans="1:24" ht="26.25">
      <c r="A80" s="23" t="s">
        <v>35</v>
      </c>
      <c r="B80" s="23"/>
      <c r="C80" s="23"/>
      <c r="D80" s="23"/>
      <c r="E80" s="23"/>
      <c r="F80" s="37">
        <v>0</v>
      </c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>
        <f>SUM(T81,T82)</f>
        <v>0</v>
      </c>
      <c r="U80" s="21"/>
      <c r="V80" s="8"/>
      <c r="W80" s="8"/>
      <c r="X80" s="8"/>
    </row>
    <row r="81" spans="1:21" ht="39">
      <c r="A81" s="27" t="s">
        <v>36</v>
      </c>
      <c r="B81" s="28"/>
      <c r="C81" s="28"/>
      <c r="D81" s="28"/>
      <c r="E81" s="28"/>
      <c r="F81" s="38">
        <v>0</v>
      </c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>
        <v>0</v>
      </c>
      <c r="U81" s="21"/>
    </row>
    <row r="82" spans="1:21" ht="39">
      <c r="A82" s="27" t="s">
        <v>37</v>
      </c>
      <c r="B82" s="28"/>
      <c r="C82" s="28"/>
      <c r="D82" s="28"/>
      <c r="E82" s="28"/>
      <c r="F82" s="38">
        <v>0</v>
      </c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>
        <v>0</v>
      </c>
      <c r="U82" s="21"/>
    </row>
    <row r="83" spans="1:21" ht="26.25">
      <c r="A83" s="27" t="s">
        <v>86</v>
      </c>
      <c r="B83" s="28"/>
      <c r="C83" s="28"/>
      <c r="D83" s="28"/>
      <c r="E83" s="28"/>
      <c r="F83" s="38">
        <f>F84</f>
        <v>0</v>
      </c>
      <c r="G83" s="38">
        <f aca="true" t="shared" si="6" ref="G83:T83">G84</f>
        <v>0</v>
      </c>
      <c r="H83" s="38">
        <f t="shared" si="6"/>
        <v>0</v>
      </c>
      <c r="I83" s="38">
        <f t="shared" si="6"/>
        <v>0</v>
      </c>
      <c r="J83" s="38">
        <f t="shared" si="6"/>
        <v>0</v>
      </c>
      <c r="K83" s="38">
        <f t="shared" si="6"/>
        <v>0</v>
      </c>
      <c r="L83" s="38">
        <f t="shared" si="6"/>
        <v>0</v>
      </c>
      <c r="M83" s="38">
        <f t="shared" si="6"/>
        <v>0</v>
      </c>
      <c r="N83" s="38">
        <f t="shared" si="6"/>
        <v>0</v>
      </c>
      <c r="O83" s="38">
        <f t="shared" si="6"/>
        <v>0</v>
      </c>
      <c r="P83" s="38">
        <f t="shared" si="6"/>
        <v>0</v>
      </c>
      <c r="Q83" s="38">
        <f t="shared" si="6"/>
        <v>0</v>
      </c>
      <c r="R83" s="38">
        <f t="shared" si="6"/>
        <v>0</v>
      </c>
      <c r="S83" s="38">
        <f t="shared" si="6"/>
        <v>0</v>
      </c>
      <c r="T83" s="38">
        <f t="shared" si="6"/>
        <v>29409089.11</v>
      </c>
      <c r="U83" s="21"/>
    </row>
    <row r="84" spans="1:21" ht="90">
      <c r="A84" s="27" t="s">
        <v>87</v>
      </c>
      <c r="B84" s="28"/>
      <c r="C84" s="28"/>
      <c r="D84" s="28"/>
      <c r="E84" s="28"/>
      <c r="F84" s="38">
        <v>0</v>
      </c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>
        <v>29409089.11</v>
      </c>
      <c r="U84" s="21"/>
    </row>
    <row r="85" spans="1:21" ht="26.25">
      <c r="A85" s="27" t="s">
        <v>38</v>
      </c>
      <c r="B85" s="28"/>
      <c r="C85" s="28"/>
      <c r="D85" s="28"/>
      <c r="E85" s="28"/>
      <c r="F85" s="38">
        <f>SUM(F87,F89)</f>
        <v>0</v>
      </c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>
        <f>SUM(T87,T89)</f>
        <v>-120543375.69</v>
      </c>
      <c r="U85" s="21"/>
    </row>
    <row r="86" spans="1:21" ht="15">
      <c r="A86" s="28" t="s">
        <v>39</v>
      </c>
      <c r="B86" s="28"/>
      <c r="C86" s="28"/>
      <c r="D86" s="28"/>
      <c r="E86" s="28"/>
      <c r="F86" s="38">
        <f>F87</f>
        <v>-2258245090</v>
      </c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>
        <f>T87</f>
        <v>-216444756.09</v>
      </c>
      <c r="U86" s="21"/>
    </row>
    <row r="87" spans="1:21" ht="26.25">
      <c r="A87" s="27" t="s">
        <v>40</v>
      </c>
      <c r="B87" s="28"/>
      <c r="C87" s="28"/>
      <c r="D87" s="28"/>
      <c r="E87" s="28"/>
      <c r="F87" s="38">
        <v>-2258245090</v>
      </c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>
        <v>-216444756.09</v>
      </c>
      <c r="U87" s="21"/>
    </row>
    <row r="88" spans="1:21" ht="15">
      <c r="A88" s="27" t="s">
        <v>41</v>
      </c>
      <c r="B88" s="28"/>
      <c r="C88" s="28"/>
      <c r="D88" s="28"/>
      <c r="E88" s="28"/>
      <c r="F88" s="38">
        <f>F89</f>
        <v>2258245090</v>
      </c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>
        <f>T89</f>
        <v>95901380.4</v>
      </c>
      <c r="U88" s="21"/>
    </row>
    <row r="89" spans="1:21" ht="26.25">
      <c r="A89" s="27" t="s">
        <v>42</v>
      </c>
      <c r="B89" s="28"/>
      <c r="C89" s="28"/>
      <c r="D89" s="28"/>
      <c r="E89" s="28"/>
      <c r="F89" s="38">
        <v>2258245090</v>
      </c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>
        <v>95901380.4</v>
      </c>
      <c r="U89" s="21"/>
    </row>
  </sheetData>
  <sheetProtection/>
  <mergeCells count="29">
    <mergeCell ref="X6:X7"/>
    <mergeCell ref="R6:R7"/>
    <mergeCell ref="S6:S7"/>
    <mergeCell ref="T6:T7"/>
    <mergeCell ref="K6:K7"/>
    <mergeCell ref="L6:L7"/>
    <mergeCell ref="M6:M7"/>
    <mergeCell ref="N6:N7"/>
    <mergeCell ref="O6:O7"/>
    <mergeCell ref="A2:U2"/>
    <mergeCell ref="A1:F1"/>
    <mergeCell ref="A3:V3"/>
    <mergeCell ref="A5:X5"/>
    <mergeCell ref="P6:P7"/>
    <mergeCell ref="E6:E7"/>
    <mergeCell ref="F6:F7"/>
    <mergeCell ref="A6:A7"/>
    <mergeCell ref="B6:B7"/>
    <mergeCell ref="G6:G7"/>
    <mergeCell ref="C6:C7"/>
    <mergeCell ref="D6:D7"/>
    <mergeCell ref="U6:U7"/>
    <mergeCell ref="V6:V7"/>
    <mergeCell ref="W6:W7"/>
    <mergeCell ref="A4:V4"/>
    <mergeCell ref="H6:H7"/>
    <mergeCell ref="I6:I7"/>
    <mergeCell ref="J6:J7"/>
    <mergeCell ref="Q6:Q7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Казимирова Юлия Юрьевна</dc:creator>
  <cp:keywords/>
  <dc:description/>
  <cp:lastModifiedBy>Оружило Наталья Валерьевна</cp:lastModifiedBy>
  <cp:lastPrinted>2014-03-03T09:35:57Z</cp:lastPrinted>
  <dcterms:created xsi:type="dcterms:W3CDTF">2014-03-03T02:48:43Z</dcterms:created>
  <dcterms:modified xsi:type="dcterms:W3CDTF">2015-02-16T09:51:10Z</dcterms:modified>
  <cp:category/>
  <cp:version/>
  <cp:contentType/>
  <cp:contentStatus/>
</cp:coreProperties>
</file>