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9990" windowHeight="9990" activeTab="0"/>
  </bookViews>
  <sheets>
    <sheet name="исполнение бюджета на 01.06.14" sheetId="1" r:id="rId1"/>
  </sheets>
  <definedNames>
    <definedName name="_xlnm.Print_Titles" localSheetId="0">'исполнение бюджета на 01.06.14'!$6:$7</definedName>
  </definedNames>
  <calcPr fullCalcOnLoad="1"/>
</workbook>
</file>

<file path=xl/sharedStrings.xml><?xml version="1.0" encoding="utf-8"?>
<sst xmlns="http://schemas.openxmlformats.org/spreadsheetml/2006/main" count="103" uniqueCount="84">
  <si>
    <t>Единица измерения: руб.</t>
  </si>
  <si>
    <t>Наименование показателя</t>
  </si>
  <si>
    <t>#Н/Д</t>
  </si>
  <si>
    <t xml:space="preserve">      НАЦИОНАЛЬНАЯ БЕЗОПАСНОСТЬ И ПРАВООХРАНИТЕЛЬНАЯ ДЕЯТЕЛЬНОСТЬ</t>
  </si>
  <si>
    <t xml:space="preserve">      НАЦИОНАЛЬНАЯ ЭКОНОМИКА</t>
  </si>
  <si>
    <t xml:space="preserve">      ОХРАНА ОКРУЖАЮЩЕЙ СРЕДЫ</t>
  </si>
  <si>
    <t xml:space="preserve">      ОБРАЗОВАНИЕ</t>
  </si>
  <si>
    <t xml:space="preserve">      КУЛЬТУРА И КИНЕМАТОГРАФИЯ</t>
  </si>
  <si>
    <t xml:space="preserve">      СОЦИАЛЬНАЯ ПОЛИТИКА</t>
  </si>
  <si>
    <t xml:space="preserve">      ФИЗИЧЕСКАЯ КУЛЬТУРА И СПОРТ</t>
  </si>
  <si>
    <t xml:space="preserve">      СРЕДСТВА МАССОВОЙ ИНФОРМАЦИИ</t>
  </si>
  <si>
    <t>Сведения об исполнении бюджета ЗАТО г. Зеленогорска</t>
  </si>
  <si>
    <t xml:space="preserve">% исполнения </t>
  </si>
  <si>
    <t>Налоги на прибыль, доходы, в т.ч.:</t>
  </si>
  <si>
    <t xml:space="preserve">     налог на прибыль организаций</t>
  </si>
  <si>
    <t xml:space="preserve">     налог на доходы физических лиц</t>
  </si>
  <si>
    <t>Налоги на совокупный доход</t>
  </si>
  <si>
    <t>Налоги на имущество, в т.ч.:</t>
  </si>
  <si>
    <t>налог на имущество физических лиц</t>
  </si>
  <si>
    <t xml:space="preserve">      земельный налог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</si>
  <si>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</si>
  <si>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</si>
  <si>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Платежи при пользовании природными ресурсами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</si>
  <si>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</si>
  <si>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</si>
  <si>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санкции,возмещение ущерба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</si>
  <si>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</si>
  <si>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</si>
  <si>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</si>
  <si>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</si>
  <si>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</si>
  <si>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ДОХОДЫ, всего</t>
  </si>
  <si>
    <t>РАСХОДЫ, всего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</si>
  <si>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</si>
  <si>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</si>
  <si>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</si>
  <si>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</si>
  <si>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</si>
  <si>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бюджетами городских округов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</si>
  <si>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</si>
  <si>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</si>
  <si>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денежных средств бюджетов городских округов</t>
  </si>
  <si>
    <t>Уменьшение остатков средств бюджетов</t>
  </si>
  <si>
    <t>Уменьшение прочих остатков денежных средств бюджетов городских округов</t>
  </si>
  <si>
    <t>Результат исполнени бюджета                                      (дефицит "-", профицит "+")</t>
  </si>
  <si>
    <t xml:space="preserve"> Функционирование высшего должностного лица субъекта Российской Федерации и муниципального образования</t>
  </si>
  <si>
    <t xml:space="preserve">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</si>
  <si>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</si>
  <si>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</si>
  <si>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</si>
  <si>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</si>
  <si>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</si>
  <si>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</si>
  <si>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 Лесное хозяйство</t>
  </si>
  <si>
    <t xml:space="preserve"> Транспорт</t>
  </si>
  <si>
    <t xml:space="preserve"> Дорожное хозяйство (дорожные фонды)</t>
  </si>
  <si>
    <t xml:space="preserve"> 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</si>
  <si>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</si>
  <si>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</si>
  <si>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</si>
  <si>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</si>
  <si>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Охрана объектов растительного и животного мира и среды их обитания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</si>
  <si>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</si>
  <si>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</si>
  <si>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</si>
  <si>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</si>
  <si>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</si>
  <si>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</si>
  <si>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</si>
  <si>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</si>
  <si>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</si>
  <si>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Другие вопросы в области социальной политики</t>
  </si>
  <si>
    <t>Физическая культура</t>
  </si>
  <si>
    <t>Массовый спорт</t>
  </si>
  <si>
    <t>Другие вопросы в области физической культуры и спорта</t>
  </si>
  <si>
    <t>Периодическая печать и издательства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</si>
  <si>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</si>
  <si>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</si>
  <si>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ЖИЛИЩНО-КОММУНАЛЬНОЕ ХОЗЯЙСТВО</t>
  </si>
  <si>
    <t>ОБЩЕГОСУДАРСТВЕННЫЕ ВОПРОСЫ</t>
  </si>
  <si>
    <t>по состоянию на 01 июня 2014 года</t>
  </si>
  <si>
    <t>План с учетом изменений на 01.06.2014 года</t>
  </si>
  <si>
    <t>Исполнено на 01.06.2014 года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</si>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</sst>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1"/>
      <color indexed="8"/>
      <name val="Arial Cyr"/>
      <family val="0"/>
    </font>
    <font>
      <sz val="11"/>
      <color indexed="8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b/>
      <sz val="11"/>
      <color rgb="FF000000"/>
      <name val="Arial Cyr"/>
      <family val="0"/>
    </font>
    <font>
      <sz val="11"/>
      <color theme="1"/>
      <name val="Arial Cyr"/>
      <family val="0"/>
    </font>
    <font>
      <sz val="10"/>
      <color theme="1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40" fillId="33" borderId="0" xfId="0" applyFont="1" applyFill="1" applyAlignment="1">
      <alignment horizontal="center"/>
    </xf>
    <xf numFmtId="0" fontId="41" fillId="33" borderId="10" xfId="0" applyFont="1" applyFill="1" applyBorder="1" applyAlignment="1">
      <alignment vertical="top" wrapText="1"/>
    </xf>
    <xf numFmtId="49" fontId="39" fillId="33" borderId="10" xfId="0" applyNumberFormat="1" applyFont="1" applyFill="1" applyBorder="1" applyAlignment="1">
      <alignment horizontal="center" vertical="top" shrinkToFit="1"/>
    </xf>
    <xf numFmtId="4" fontId="41" fillId="34" borderId="10" xfId="0" applyNumberFormat="1" applyFont="1" applyFill="1" applyBorder="1" applyAlignment="1">
      <alignment horizontal="right" vertical="top" shrinkToFit="1"/>
    </xf>
    <xf numFmtId="10" fontId="41" fillId="34" borderId="10" xfId="0" applyNumberFormat="1" applyFont="1" applyFill="1" applyBorder="1" applyAlignment="1">
      <alignment horizontal="right" vertical="top" shrinkToFit="1"/>
    </xf>
    <xf numFmtId="0" fontId="39" fillId="33" borderId="0" xfId="0" applyFont="1" applyFill="1" applyAlignment="1">
      <alignment horizontal="left" wrapText="1"/>
    </xf>
    <xf numFmtId="0" fontId="39" fillId="33" borderId="11" xfId="0" applyFont="1" applyFill="1" applyBorder="1" applyAlignment="1">
      <alignment horizontal="center" vertical="center" wrapText="1"/>
    </xf>
    <xf numFmtId="0" fontId="41" fillId="33" borderId="0" xfId="0" applyFont="1" applyFill="1" applyAlignment="1">
      <alignment/>
    </xf>
    <xf numFmtId="0" fontId="39" fillId="33" borderId="10" xfId="0" applyFont="1" applyFill="1" applyBorder="1" applyAlignment="1">
      <alignment vertical="top" wrapText="1"/>
    </xf>
    <xf numFmtId="0" fontId="41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vertical="center" wrapText="1"/>
    </xf>
    <xf numFmtId="0" fontId="39" fillId="33" borderId="10" xfId="0" applyFont="1" applyFill="1" applyBorder="1" applyAlignment="1">
      <alignment horizontal="left" vertical="top" wrapText="1"/>
    </xf>
    <xf numFmtId="0" fontId="39" fillId="33" borderId="11" xfId="0" applyFont="1" applyFill="1" applyBorder="1" applyAlignment="1">
      <alignment horizontal="left" vertical="center" wrapText="1"/>
    </xf>
    <xf numFmtId="0" fontId="39" fillId="33" borderId="11" xfId="0" applyFont="1" applyFill="1" applyBorder="1" applyAlignment="1">
      <alignment horizontal="left" vertical="top" wrapText="1"/>
    </xf>
    <xf numFmtId="0" fontId="41" fillId="33" borderId="11" xfId="0" applyFont="1" applyFill="1" applyBorder="1" applyAlignment="1">
      <alignment horizontal="left" vertical="center" wrapText="1"/>
    </xf>
    <xf numFmtId="0" fontId="40" fillId="33" borderId="11" xfId="0" applyFont="1" applyFill="1" applyBorder="1" applyAlignment="1">
      <alignment horizontal="left" vertical="center" wrapText="1"/>
    </xf>
    <xf numFmtId="4" fontId="41" fillId="33" borderId="11" xfId="0" applyNumberFormat="1" applyFont="1" applyFill="1" applyBorder="1" applyAlignment="1">
      <alignment horizontal="right" vertical="center" wrapText="1"/>
    </xf>
    <xf numFmtId="4" fontId="41" fillId="35" borderId="10" xfId="0" applyNumberFormat="1" applyFont="1" applyFill="1" applyBorder="1" applyAlignment="1">
      <alignment horizontal="right" vertical="top" shrinkToFit="1"/>
    </xf>
    <xf numFmtId="4" fontId="39" fillId="35" borderId="10" xfId="0" applyNumberFormat="1" applyFont="1" applyFill="1" applyBorder="1" applyAlignment="1">
      <alignment horizontal="right" vertical="top" shrinkToFit="1"/>
    </xf>
    <xf numFmtId="4" fontId="39" fillId="33" borderId="11" xfId="0" applyNumberFormat="1" applyFont="1" applyFill="1" applyBorder="1" applyAlignment="1">
      <alignment horizontal="right" vertical="center" wrapText="1"/>
    </xf>
    <xf numFmtId="0" fontId="39" fillId="33" borderId="11" xfId="0" applyFont="1" applyFill="1" applyBorder="1" applyAlignment="1">
      <alignment horizontal="right" vertical="center" wrapText="1"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 wrapText="1"/>
    </xf>
    <xf numFmtId="4" fontId="39" fillId="33" borderId="10" xfId="0" applyNumberFormat="1" applyFont="1" applyFill="1" applyBorder="1" applyAlignment="1">
      <alignment/>
    </xf>
    <xf numFmtId="4" fontId="39" fillId="33" borderId="10" xfId="0" applyNumberFormat="1" applyFont="1" applyFill="1" applyBorder="1" applyAlignment="1">
      <alignment wrapText="1"/>
    </xf>
    <xf numFmtId="4" fontId="41" fillId="34" borderId="0" xfId="0" applyNumberFormat="1" applyFont="1" applyFill="1" applyBorder="1" applyAlignment="1">
      <alignment horizontal="right" vertical="top" shrinkToFit="1"/>
    </xf>
    <xf numFmtId="10" fontId="41" fillId="34" borderId="0" xfId="0" applyNumberFormat="1" applyFont="1" applyFill="1" applyBorder="1" applyAlignment="1">
      <alignment horizontal="right" vertical="top" shrinkToFit="1"/>
    </xf>
    <xf numFmtId="4" fontId="43" fillId="0" borderId="10" xfId="0" applyNumberFormat="1" applyFont="1" applyBorder="1" applyAlignment="1">
      <alignment/>
    </xf>
    <xf numFmtId="4" fontId="44" fillId="0" borderId="10" xfId="0" applyNumberFormat="1" applyFont="1" applyBorder="1" applyAlignment="1">
      <alignment/>
    </xf>
    <xf numFmtId="0" fontId="44" fillId="0" borderId="10" xfId="0" applyFont="1" applyBorder="1" applyAlignment="1">
      <alignment wrapText="1"/>
    </xf>
    <xf numFmtId="0" fontId="44" fillId="0" borderId="10" xfId="0" applyFont="1" applyBorder="1" applyAlignment="1">
      <alignment/>
    </xf>
    <xf numFmtId="0" fontId="42" fillId="33" borderId="10" xfId="0" applyFont="1" applyFill="1" applyBorder="1" applyAlignment="1">
      <alignment horizontal="left" vertical="top" wrapText="1"/>
    </xf>
    <xf numFmtId="0" fontId="41" fillId="33" borderId="10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40" fillId="33" borderId="0" xfId="0" applyFont="1" applyFill="1" applyAlignment="1">
      <alignment horizontal="center"/>
    </xf>
    <xf numFmtId="0" fontId="40" fillId="33" borderId="0" xfId="0" applyFont="1" applyFill="1" applyAlignment="1">
      <alignment horizontal="center" wrapText="1"/>
    </xf>
    <xf numFmtId="0" fontId="39" fillId="33" borderId="0" xfId="0" applyFont="1" applyFill="1" applyAlignment="1">
      <alignment wrapText="1"/>
    </xf>
    <xf numFmtId="0" fontId="39" fillId="33" borderId="13" xfId="0" applyFont="1" applyFill="1" applyBorder="1" applyAlignment="1">
      <alignment horizontal="right"/>
    </xf>
    <xf numFmtId="2" fontId="39" fillId="33" borderId="11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X85"/>
  <sheetViews>
    <sheetView showGridLines="0" tabSelected="1" zoomScalePageLayoutView="0" workbookViewId="0" topLeftCell="A1">
      <selection activeCell="AA77" sqref="AA77"/>
    </sheetView>
  </sheetViews>
  <sheetFormatPr defaultColWidth="9.140625" defaultRowHeight="15" outlineLevelRow="1"/>
  <cols>
    <col min="1" max="1" width="40.00390625" style="0" customWidth="1"/>
    <col min="2" max="5" width="0" style="0" hidden="1" customWidth="1"/>
    <col min="6" max="6" width="21.28125" style="0" customWidth="1"/>
    <col min="7" max="19" width="0" style="0" hidden="1" customWidth="1"/>
    <col min="20" max="20" width="20.140625" style="0" customWidth="1"/>
    <col min="21" max="21" width="14.7109375" style="0" customWidth="1"/>
    <col min="22" max="24" width="0" style="0" hidden="1" customWidth="1"/>
  </cols>
  <sheetData>
    <row r="1" spans="1:24" ht="15">
      <c r="A1" s="42"/>
      <c r="B1" s="42"/>
      <c r="C1" s="42"/>
      <c r="D1" s="42"/>
      <c r="E1" s="42"/>
      <c r="F1" s="4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21" customHeight="1">
      <c r="A2" s="41" t="s">
        <v>11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10"/>
      <c r="W2" s="1"/>
      <c r="X2" s="1"/>
    </row>
    <row r="3" spans="1:24" ht="18" customHeight="1">
      <c r="A3" s="41" t="s">
        <v>80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2"/>
      <c r="X3" s="3"/>
    </row>
    <row r="4" spans="1:24" ht="15.75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3"/>
      <c r="X4" s="3"/>
    </row>
    <row r="5" spans="1:24" ht="15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</row>
    <row r="6" spans="1:24" ht="14.25" customHeight="1">
      <c r="A6" s="38" t="s">
        <v>1</v>
      </c>
      <c r="B6" s="38" t="s">
        <v>2</v>
      </c>
      <c r="C6" s="38" t="s">
        <v>2</v>
      </c>
      <c r="D6" s="38" t="s">
        <v>2</v>
      </c>
      <c r="E6" s="38" t="s">
        <v>2</v>
      </c>
      <c r="F6" s="38" t="s">
        <v>81</v>
      </c>
      <c r="G6" s="38" t="s">
        <v>2</v>
      </c>
      <c r="H6" s="38" t="s">
        <v>2</v>
      </c>
      <c r="I6" s="38" t="s">
        <v>2</v>
      </c>
      <c r="J6" s="38" t="s">
        <v>2</v>
      </c>
      <c r="K6" s="38" t="s">
        <v>2</v>
      </c>
      <c r="L6" s="38" t="s">
        <v>2</v>
      </c>
      <c r="M6" s="38" t="s">
        <v>2</v>
      </c>
      <c r="N6" s="38" t="s">
        <v>2</v>
      </c>
      <c r="O6" s="38" t="s">
        <v>2</v>
      </c>
      <c r="P6" s="38" t="s">
        <v>2</v>
      </c>
      <c r="Q6" s="38" t="s">
        <v>2</v>
      </c>
      <c r="R6" s="38" t="s">
        <v>2</v>
      </c>
      <c r="S6" s="38" t="s">
        <v>2</v>
      </c>
      <c r="T6" s="38" t="s">
        <v>82</v>
      </c>
      <c r="U6" s="38" t="s">
        <v>12</v>
      </c>
      <c r="V6" s="38" t="s">
        <v>2</v>
      </c>
      <c r="W6" s="38" t="s">
        <v>2</v>
      </c>
      <c r="X6" s="38" t="s">
        <v>2</v>
      </c>
    </row>
    <row r="7" spans="1:24" ht="30" customHeight="1">
      <c r="A7" s="39"/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</row>
    <row r="8" spans="1:24" ht="15.75">
      <c r="A8" s="18" t="s">
        <v>31</v>
      </c>
      <c r="B8" s="9"/>
      <c r="C8" s="9"/>
      <c r="D8" s="9"/>
      <c r="E8" s="9"/>
      <c r="F8" s="22">
        <f>F9+F25</f>
        <v>2379073188.28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f>T9+T25</f>
        <v>979743765.75</v>
      </c>
      <c r="U8" s="23">
        <f>ROUND(T8/F8*100,2)</f>
        <v>41.18</v>
      </c>
      <c r="V8" s="9"/>
      <c r="W8" s="9"/>
      <c r="X8" s="9"/>
    </row>
    <row r="9" spans="1:24" ht="15">
      <c r="A9" s="17" t="s">
        <v>33</v>
      </c>
      <c r="B9" s="9"/>
      <c r="C9" s="9"/>
      <c r="D9" s="9"/>
      <c r="E9" s="9"/>
      <c r="F9" s="22">
        <f>F10+F13+F14+F15+F18+F19+F20+F21+F22+F23+F24</f>
        <v>649504084.21</v>
      </c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f>T10+T13+T14+T15+T18+T19+T20+T21+T22+T23+T24</f>
        <v>240542741.21</v>
      </c>
      <c r="U9" s="23">
        <f>ROUND(T9/F9*100,2)</f>
        <v>37.03</v>
      </c>
      <c r="V9" s="9"/>
      <c r="W9" s="9"/>
      <c r="X9" s="9"/>
    </row>
    <row r="10" spans="1:24" ht="15">
      <c r="A10" s="16" t="s">
        <v>13</v>
      </c>
      <c r="B10" s="9"/>
      <c r="C10" s="9"/>
      <c r="D10" s="9"/>
      <c r="E10" s="9"/>
      <c r="F10" s="22">
        <f>F11+F12</f>
        <v>453921700</v>
      </c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>
        <f>T11+T12</f>
        <v>168008523.35</v>
      </c>
      <c r="U10" s="23">
        <f>ROUND(T10/F10*100,2)</f>
        <v>37.01</v>
      </c>
      <c r="V10" s="9"/>
      <c r="W10" s="9"/>
      <c r="X10" s="9"/>
    </row>
    <row r="11" spans="1:24" ht="15">
      <c r="A11" s="16" t="s">
        <v>14</v>
      </c>
      <c r="B11" s="9"/>
      <c r="C11" s="9"/>
      <c r="D11" s="9"/>
      <c r="E11" s="9"/>
      <c r="F11" s="22">
        <v>97035000</v>
      </c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>
        <v>40457424.66</v>
      </c>
      <c r="U11" s="23">
        <f aca="true" t="shared" si="0" ref="U11:U29">ROUND(T11/F11*100,2)</f>
        <v>41.69</v>
      </c>
      <c r="V11" s="9"/>
      <c r="W11" s="9"/>
      <c r="X11" s="9"/>
    </row>
    <row r="12" spans="1:24" ht="15">
      <c r="A12" s="15" t="s">
        <v>15</v>
      </c>
      <c r="B12" s="9"/>
      <c r="C12" s="9"/>
      <c r="D12" s="9"/>
      <c r="E12" s="9"/>
      <c r="F12" s="22">
        <v>356886700</v>
      </c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>
        <v>127551098.69</v>
      </c>
      <c r="U12" s="23">
        <f t="shared" si="0"/>
        <v>35.74</v>
      </c>
      <c r="V12" s="9"/>
      <c r="W12" s="9"/>
      <c r="X12" s="9"/>
    </row>
    <row r="13" spans="1:24" ht="38.25">
      <c r="A13" s="15" t="s">
        <v>34</v>
      </c>
      <c r="B13" s="9"/>
      <c r="C13" s="9"/>
      <c r="D13" s="9"/>
      <c r="E13" s="9"/>
      <c r="F13" s="22">
        <v>20441200</v>
      </c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>
        <v>6390285.98</v>
      </c>
      <c r="U13" s="23">
        <f t="shared" si="0"/>
        <v>31.26</v>
      </c>
      <c r="V13" s="9"/>
      <c r="W13" s="9"/>
      <c r="X13" s="9"/>
    </row>
    <row r="14" spans="1:24" ht="15">
      <c r="A14" s="15" t="s">
        <v>16</v>
      </c>
      <c r="B14" s="9"/>
      <c r="C14" s="9"/>
      <c r="D14" s="9"/>
      <c r="E14" s="9"/>
      <c r="F14" s="22">
        <v>29498500</v>
      </c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>
        <v>13553630.82</v>
      </c>
      <c r="U14" s="23">
        <f t="shared" si="0"/>
        <v>45.95</v>
      </c>
      <c r="V14" s="9"/>
      <c r="W14" s="9"/>
      <c r="X14" s="9"/>
    </row>
    <row r="15" spans="1:24" ht="15">
      <c r="A15" s="15" t="s">
        <v>17</v>
      </c>
      <c r="B15" s="9"/>
      <c r="C15" s="9"/>
      <c r="D15" s="9"/>
      <c r="E15" s="9"/>
      <c r="F15" s="22">
        <f>F16+F17</f>
        <v>39057900</v>
      </c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>
        <f>T16+T17</f>
        <v>14071713.489999998</v>
      </c>
      <c r="U15" s="23">
        <f t="shared" si="0"/>
        <v>36.03</v>
      </c>
      <c r="V15" s="9"/>
      <c r="W15" s="9"/>
      <c r="X15" s="9"/>
    </row>
    <row r="16" spans="1:24" ht="15">
      <c r="A16" s="9" t="s">
        <v>18</v>
      </c>
      <c r="B16" s="9"/>
      <c r="C16" s="9"/>
      <c r="D16" s="9"/>
      <c r="E16" s="9"/>
      <c r="F16" s="22">
        <v>8608800</v>
      </c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>
        <v>1496540.46</v>
      </c>
      <c r="U16" s="23">
        <f t="shared" si="0"/>
        <v>17.38</v>
      </c>
      <c r="V16" s="9"/>
      <c r="W16" s="9"/>
      <c r="X16" s="9"/>
    </row>
    <row r="17" spans="1:24" ht="15">
      <c r="A17" s="15" t="s">
        <v>19</v>
      </c>
      <c r="B17" s="9"/>
      <c r="C17" s="9"/>
      <c r="D17" s="9"/>
      <c r="E17" s="9"/>
      <c r="F17" s="22">
        <v>30449100</v>
      </c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>
        <v>12575173.03</v>
      </c>
      <c r="U17" s="23">
        <f t="shared" si="0"/>
        <v>41.3</v>
      </c>
      <c r="V17" s="9"/>
      <c r="W17" s="9"/>
      <c r="X17" s="9"/>
    </row>
    <row r="18" spans="1:24" ht="15">
      <c r="A18" s="15" t="s">
        <v>20</v>
      </c>
      <c r="B18" s="9"/>
      <c r="C18" s="9"/>
      <c r="D18" s="9"/>
      <c r="E18" s="9"/>
      <c r="F18" s="22">
        <v>4685500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>
        <v>2682585.31</v>
      </c>
      <c r="U18" s="23">
        <f t="shared" si="0"/>
        <v>57.25</v>
      </c>
      <c r="V18" s="9"/>
      <c r="W18" s="9"/>
      <c r="X18" s="9"/>
    </row>
    <row r="19" spans="1:24" ht="38.25">
      <c r="A19" s="15" t="s">
        <v>21</v>
      </c>
      <c r="B19" s="9"/>
      <c r="C19" s="9"/>
      <c r="D19" s="9"/>
      <c r="E19" s="9"/>
      <c r="F19" s="22">
        <v>58511800</v>
      </c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>
        <v>14588634.12</v>
      </c>
      <c r="U19" s="23">
        <f t="shared" si="0"/>
        <v>24.93</v>
      </c>
      <c r="V19" s="9"/>
      <c r="W19" s="9"/>
      <c r="X19" s="9"/>
    </row>
    <row r="20" spans="1:24" ht="25.5">
      <c r="A20" s="15" t="s">
        <v>22</v>
      </c>
      <c r="B20" s="9"/>
      <c r="C20" s="9"/>
      <c r="D20" s="9"/>
      <c r="E20" s="9"/>
      <c r="F20" s="22">
        <v>13341000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>
        <v>3383907.94</v>
      </c>
      <c r="U20" s="23">
        <f t="shared" si="0"/>
        <v>25.36</v>
      </c>
      <c r="V20" s="9"/>
      <c r="W20" s="9"/>
      <c r="X20" s="9"/>
    </row>
    <row r="21" spans="1:24" ht="25.5">
      <c r="A21" s="15" t="s">
        <v>23</v>
      </c>
      <c r="B21" s="9"/>
      <c r="C21" s="9"/>
      <c r="D21" s="9"/>
      <c r="E21" s="9"/>
      <c r="F21" s="22">
        <v>325684.21</v>
      </c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>
        <v>1207297.59</v>
      </c>
      <c r="U21" s="23">
        <f t="shared" si="0"/>
        <v>370.7</v>
      </c>
      <c r="V21" s="9"/>
      <c r="W21" s="9"/>
      <c r="X21" s="9"/>
    </row>
    <row r="22" spans="1:24" ht="25.5">
      <c r="A22" s="15" t="s">
        <v>24</v>
      </c>
      <c r="B22" s="9"/>
      <c r="C22" s="9"/>
      <c r="D22" s="9"/>
      <c r="E22" s="9"/>
      <c r="F22" s="22">
        <v>27000000</v>
      </c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>
        <v>15327671.16</v>
      </c>
      <c r="U22" s="23">
        <f t="shared" si="0"/>
        <v>56.77</v>
      </c>
      <c r="V22" s="9"/>
      <c r="W22" s="9"/>
      <c r="X22" s="9"/>
    </row>
    <row r="23" spans="1:24" ht="15">
      <c r="A23" s="15" t="s">
        <v>25</v>
      </c>
      <c r="B23" s="9"/>
      <c r="C23" s="9"/>
      <c r="D23" s="9"/>
      <c r="E23" s="9"/>
      <c r="F23" s="22">
        <v>2720800</v>
      </c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>
        <v>662098.15</v>
      </c>
      <c r="U23" s="23">
        <f t="shared" si="0"/>
        <v>24.33</v>
      </c>
      <c r="V23" s="9"/>
      <c r="W23" s="9"/>
      <c r="X23" s="9"/>
    </row>
    <row r="24" spans="1:24" ht="15">
      <c r="A24" s="15" t="s">
        <v>26</v>
      </c>
      <c r="B24" s="9"/>
      <c r="C24" s="9"/>
      <c r="D24" s="9"/>
      <c r="E24" s="9"/>
      <c r="F24" s="22">
        <v>0</v>
      </c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>
        <v>666393.3</v>
      </c>
      <c r="U24" s="22">
        <v>0</v>
      </c>
      <c r="V24" s="9"/>
      <c r="W24" s="9"/>
      <c r="X24" s="9"/>
    </row>
    <row r="25" spans="1:24" ht="15">
      <c r="A25" s="17" t="s">
        <v>27</v>
      </c>
      <c r="B25" s="9"/>
      <c r="C25" s="9"/>
      <c r="D25" s="9"/>
      <c r="E25" s="9"/>
      <c r="F25" s="22">
        <f>F26+F27+F29</f>
        <v>1729569104.0700002</v>
      </c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>
        <f>T26+T27+T29+T28</f>
        <v>739201024.54</v>
      </c>
      <c r="U25" s="23">
        <f t="shared" si="0"/>
        <v>42.74</v>
      </c>
      <c r="V25" s="9"/>
      <c r="W25" s="9"/>
      <c r="X25" s="9"/>
    </row>
    <row r="26" spans="1:24" ht="38.25">
      <c r="A26" s="15" t="s">
        <v>28</v>
      </c>
      <c r="B26" s="9"/>
      <c r="C26" s="9"/>
      <c r="D26" s="9"/>
      <c r="E26" s="9"/>
      <c r="F26" s="22">
        <v>1733418218.42</v>
      </c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>
        <v>743363694.28</v>
      </c>
      <c r="U26" s="23">
        <f t="shared" si="0"/>
        <v>42.88</v>
      </c>
      <c r="V26" s="9"/>
      <c r="W26" s="9"/>
      <c r="X26" s="9"/>
    </row>
    <row r="27" spans="1:24" ht="15">
      <c r="A27" s="15" t="s">
        <v>29</v>
      </c>
      <c r="B27" s="9"/>
      <c r="C27" s="9"/>
      <c r="D27" s="9"/>
      <c r="E27" s="9"/>
      <c r="F27" s="22">
        <v>917591</v>
      </c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>
        <v>17160.02</v>
      </c>
      <c r="U27" s="23">
        <f t="shared" si="0"/>
        <v>1.87</v>
      </c>
      <c r="V27" s="9"/>
      <c r="W27" s="9"/>
      <c r="X27" s="9"/>
    </row>
    <row r="28" spans="1:24" ht="89.25">
      <c r="A28" s="15" t="s">
        <v>83</v>
      </c>
      <c r="B28" s="37"/>
      <c r="C28" s="37"/>
      <c r="D28" s="37"/>
      <c r="E28" s="37"/>
      <c r="F28" s="22">
        <v>0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>
        <v>18917</v>
      </c>
      <c r="U28" s="44">
        <v>0</v>
      </c>
      <c r="V28" s="37"/>
      <c r="W28" s="37"/>
      <c r="X28" s="37"/>
    </row>
    <row r="29" spans="1:24" ht="48" customHeight="1">
      <c r="A29" s="15" t="s">
        <v>30</v>
      </c>
      <c r="B29" s="9"/>
      <c r="C29" s="9"/>
      <c r="D29" s="9"/>
      <c r="E29" s="9"/>
      <c r="F29" s="22">
        <v>-4766705.35</v>
      </c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>
        <v>-4198746.76</v>
      </c>
      <c r="U29" s="23">
        <f t="shared" si="0"/>
        <v>88.08</v>
      </c>
      <c r="V29" s="9"/>
      <c r="W29" s="9"/>
      <c r="X29" s="9"/>
    </row>
    <row r="30" spans="1:24" ht="15" hidden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</row>
    <row r="31" spans="1:24" ht="15" hidden="1">
      <c r="A31" s="9"/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</row>
    <row r="32" spans="1:24" ht="24.75" customHeight="1">
      <c r="A32" s="18" t="s">
        <v>32</v>
      </c>
      <c r="B32" s="9"/>
      <c r="C32" s="9"/>
      <c r="D32" s="9"/>
      <c r="E32" s="9"/>
      <c r="F32" s="19">
        <f>SUM(F33,F41,F43,F48,F53,F55,F60,F62,F68,F72,F74)</f>
        <v>2467424780.5099998</v>
      </c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>
        <f>SUM(T33,T41,T43,T48,T53,T55,T60,T62,T68,T72,T74)</f>
        <v>835722361.3200002</v>
      </c>
      <c r="U32" s="23">
        <f aca="true" t="shared" si="1" ref="U32:U76">ROUND(T32/F32*100,2)</f>
        <v>33.87</v>
      </c>
      <c r="V32" s="9"/>
      <c r="W32" s="9"/>
      <c r="X32" s="9"/>
    </row>
    <row r="33" spans="1:24" ht="24" customHeight="1">
      <c r="A33" s="36" t="s">
        <v>79</v>
      </c>
      <c r="B33" s="5"/>
      <c r="C33" s="5"/>
      <c r="D33" s="5"/>
      <c r="E33" s="5"/>
      <c r="F33" s="20">
        <f>SUM(F34:F40)</f>
        <v>129374914.95</v>
      </c>
      <c r="G33" s="20">
        <v>0</v>
      </c>
      <c r="H33" s="20">
        <v>0</v>
      </c>
      <c r="I33" s="20">
        <v>0</v>
      </c>
      <c r="J33" s="20">
        <v>0</v>
      </c>
      <c r="K33" s="20">
        <v>0</v>
      </c>
      <c r="L33" s="20">
        <v>0</v>
      </c>
      <c r="M33" s="20">
        <v>0</v>
      </c>
      <c r="N33" s="20">
        <v>0</v>
      </c>
      <c r="O33" s="20">
        <v>0</v>
      </c>
      <c r="P33" s="20">
        <v>0</v>
      </c>
      <c r="Q33" s="20">
        <v>0</v>
      </c>
      <c r="R33" s="20">
        <v>0</v>
      </c>
      <c r="S33" s="20">
        <v>0</v>
      </c>
      <c r="T33" s="20">
        <f>SUM(T34:T40)</f>
        <v>38266029.06</v>
      </c>
      <c r="U33" s="23">
        <f t="shared" si="1"/>
        <v>29.58</v>
      </c>
      <c r="V33" s="6">
        <v>0</v>
      </c>
      <c r="W33" s="7">
        <v>0</v>
      </c>
      <c r="X33" s="6">
        <v>0</v>
      </c>
    </row>
    <row r="34" spans="1:24" ht="38.25" outlineLevel="1">
      <c r="A34" s="11" t="s">
        <v>45</v>
      </c>
      <c r="B34" s="5"/>
      <c r="C34" s="5"/>
      <c r="D34" s="5"/>
      <c r="E34" s="5"/>
      <c r="F34" s="21">
        <v>1380000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21">
        <v>609063.78</v>
      </c>
      <c r="U34" s="23">
        <f t="shared" si="1"/>
        <v>44.14</v>
      </c>
      <c r="V34" s="6">
        <v>0</v>
      </c>
      <c r="W34" s="7">
        <v>0</v>
      </c>
      <c r="X34" s="6">
        <v>0</v>
      </c>
    </row>
    <row r="35" spans="1:24" ht="63.75" outlineLevel="1">
      <c r="A35" s="11" t="s">
        <v>46</v>
      </c>
      <c r="B35" s="5"/>
      <c r="C35" s="5"/>
      <c r="D35" s="5"/>
      <c r="E35" s="5"/>
      <c r="F35" s="21">
        <v>2595700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  <c r="Q35" s="21">
        <v>0</v>
      </c>
      <c r="R35" s="21">
        <v>0</v>
      </c>
      <c r="S35" s="21">
        <v>0</v>
      </c>
      <c r="T35" s="21">
        <v>1051255.31</v>
      </c>
      <c r="U35" s="23">
        <f t="shared" si="1"/>
        <v>40.5</v>
      </c>
      <c r="V35" s="6">
        <v>0</v>
      </c>
      <c r="W35" s="7">
        <v>0</v>
      </c>
      <c r="X35" s="6">
        <v>0</v>
      </c>
    </row>
    <row r="36" spans="1:24" ht="63.75" outlineLevel="1">
      <c r="A36" s="11" t="s">
        <v>47</v>
      </c>
      <c r="B36" s="5"/>
      <c r="C36" s="5"/>
      <c r="D36" s="5"/>
      <c r="E36" s="5"/>
      <c r="F36" s="21">
        <v>60636124.35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21">
        <v>22114287.94</v>
      </c>
      <c r="U36" s="23">
        <f t="shared" si="1"/>
        <v>36.47</v>
      </c>
      <c r="V36" s="6">
        <v>0</v>
      </c>
      <c r="W36" s="7">
        <v>0</v>
      </c>
      <c r="X36" s="6">
        <v>0</v>
      </c>
    </row>
    <row r="37" spans="1:24" ht="51" outlineLevel="1">
      <c r="A37" s="11" t="s">
        <v>48</v>
      </c>
      <c r="B37" s="5"/>
      <c r="C37" s="5"/>
      <c r="D37" s="5"/>
      <c r="E37" s="5"/>
      <c r="F37" s="21">
        <v>12385578.3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21">
        <v>4147228.22</v>
      </c>
      <c r="U37" s="23">
        <f t="shared" si="1"/>
        <v>33.48</v>
      </c>
      <c r="V37" s="6">
        <v>0</v>
      </c>
      <c r="W37" s="7">
        <v>0</v>
      </c>
      <c r="X37" s="6">
        <v>0</v>
      </c>
    </row>
    <row r="38" spans="1:24" ht="25.5" outlineLevel="1">
      <c r="A38" s="11" t="s">
        <v>49</v>
      </c>
      <c r="B38" s="5"/>
      <c r="C38" s="5"/>
      <c r="D38" s="5"/>
      <c r="E38" s="5"/>
      <c r="F38" s="21">
        <v>8223000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  <c r="Q38" s="21">
        <v>0</v>
      </c>
      <c r="R38" s="21">
        <v>0</v>
      </c>
      <c r="S38" s="21">
        <v>0</v>
      </c>
      <c r="T38" s="21">
        <v>0</v>
      </c>
      <c r="U38" s="23">
        <f t="shared" si="1"/>
        <v>0</v>
      </c>
      <c r="V38" s="6">
        <v>0</v>
      </c>
      <c r="W38" s="7">
        <v>0</v>
      </c>
      <c r="X38" s="6">
        <v>0</v>
      </c>
    </row>
    <row r="39" spans="1:24" ht="15" outlineLevel="1">
      <c r="A39" s="11" t="s">
        <v>50</v>
      </c>
      <c r="B39" s="5"/>
      <c r="C39" s="5"/>
      <c r="D39" s="5"/>
      <c r="E39" s="5"/>
      <c r="F39" s="21">
        <v>921000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  <c r="Q39" s="21">
        <v>0</v>
      </c>
      <c r="R39" s="21">
        <v>0</v>
      </c>
      <c r="S39" s="21">
        <v>0</v>
      </c>
      <c r="T39" s="21">
        <v>0</v>
      </c>
      <c r="U39" s="23">
        <f t="shared" si="1"/>
        <v>0</v>
      </c>
      <c r="V39" s="6">
        <v>0</v>
      </c>
      <c r="W39" s="7">
        <v>0</v>
      </c>
      <c r="X39" s="6">
        <v>0</v>
      </c>
    </row>
    <row r="40" spans="1:24" ht="15" outlineLevel="1">
      <c r="A40" s="11" t="s">
        <v>51</v>
      </c>
      <c r="B40" s="5"/>
      <c r="C40" s="5"/>
      <c r="D40" s="5"/>
      <c r="E40" s="5"/>
      <c r="F40" s="21">
        <v>43233512.3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21">
        <v>10344193.81</v>
      </c>
      <c r="U40" s="23">
        <f t="shared" si="1"/>
        <v>23.93</v>
      </c>
      <c r="V40" s="6">
        <v>0</v>
      </c>
      <c r="W40" s="7">
        <v>0</v>
      </c>
      <c r="X40" s="6">
        <v>0</v>
      </c>
    </row>
    <row r="41" spans="1:24" ht="38.25">
      <c r="A41" s="36" t="s">
        <v>3</v>
      </c>
      <c r="B41" s="5"/>
      <c r="C41" s="5"/>
      <c r="D41" s="5"/>
      <c r="E41" s="5"/>
      <c r="F41" s="20">
        <f>F42</f>
        <v>12562681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0</v>
      </c>
      <c r="N41" s="20">
        <v>0</v>
      </c>
      <c r="O41" s="20">
        <v>0</v>
      </c>
      <c r="P41" s="20">
        <v>0</v>
      </c>
      <c r="Q41" s="20">
        <v>0</v>
      </c>
      <c r="R41" s="20">
        <v>0</v>
      </c>
      <c r="S41" s="20">
        <v>0</v>
      </c>
      <c r="T41" s="20">
        <f>T42</f>
        <v>2456625.45</v>
      </c>
      <c r="U41" s="23">
        <f t="shared" si="1"/>
        <v>19.55</v>
      </c>
      <c r="V41" s="6">
        <v>0</v>
      </c>
      <c r="W41" s="7">
        <v>0</v>
      </c>
      <c r="X41" s="6">
        <v>0</v>
      </c>
    </row>
    <row r="42" spans="1:24" ht="51" outlineLevel="1">
      <c r="A42" s="11" t="s">
        <v>52</v>
      </c>
      <c r="B42" s="5"/>
      <c r="C42" s="5"/>
      <c r="D42" s="5"/>
      <c r="E42" s="5"/>
      <c r="F42" s="21">
        <v>12562681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0</v>
      </c>
      <c r="N42" s="21">
        <v>0</v>
      </c>
      <c r="O42" s="21">
        <v>0</v>
      </c>
      <c r="P42" s="21">
        <v>0</v>
      </c>
      <c r="Q42" s="21">
        <v>0</v>
      </c>
      <c r="R42" s="21">
        <v>0</v>
      </c>
      <c r="S42" s="21">
        <v>0</v>
      </c>
      <c r="T42" s="21">
        <v>2456625.45</v>
      </c>
      <c r="U42" s="23">
        <f t="shared" si="1"/>
        <v>19.55</v>
      </c>
      <c r="V42" s="6">
        <v>0</v>
      </c>
      <c r="W42" s="7">
        <v>0</v>
      </c>
      <c r="X42" s="6">
        <v>0</v>
      </c>
    </row>
    <row r="43" spans="1:24" ht="15">
      <c r="A43" s="13" t="s">
        <v>4</v>
      </c>
      <c r="B43" s="5"/>
      <c r="C43" s="5"/>
      <c r="D43" s="5"/>
      <c r="E43" s="5"/>
      <c r="F43" s="20">
        <f>SUM(F44:F47)</f>
        <v>212531443.72</v>
      </c>
      <c r="G43" s="20">
        <v>0</v>
      </c>
      <c r="H43" s="20">
        <v>0</v>
      </c>
      <c r="I43" s="20">
        <v>0</v>
      </c>
      <c r="J43" s="20">
        <v>0</v>
      </c>
      <c r="K43" s="20">
        <v>0</v>
      </c>
      <c r="L43" s="20">
        <v>0</v>
      </c>
      <c r="M43" s="20">
        <v>0</v>
      </c>
      <c r="N43" s="20">
        <v>0</v>
      </c>
      <c r="O43" s="20">
        <v>0</v>
      </c>
      <c r="P43" s="20">
        <v>0</v>
      </c>
      <c r="Q43" s="20">
        <v>0</v>
      </c>
      <c r="R43" s="20">
        <v>0</v>
      </c>
      <c r="S43" s="20">
        <v>0</v>
      </c>
      <c r="T43" s="20">
        <f>SUM(T44:T47)</f>
        <v>70197119.37</v>
      </c>
      <c r="U43" s="23">
        <f t="shared" si="1"/>
        <v>33.03</v>
      </c>
      <c r="V43" s="6">
        <v>0</v>
      </c>
      <c r="W43" s="7">
        <v>0</v>
      </c>
      <c r="X43" s="6">
        <v>0</v>
      </c>
    </row>
    <row r="44" spans="1:24" ht="15" outlineLevel="1">
      <c r="A44" s="14" t="s">
        <v>53</v>
      </c>
      <c r="B44" s="5"/>
      <c r="C44" s="5"/>
      <c r="D44" s="5"/>
      <c r="E44" s="5"/>
      <c r="F44" s="21">
        <v>6118100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21">
        <v>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21">
        <v>2302964.15</v>
      </c>
      <c r="U44" s="23">
        <f t="shared" si="1"/>
        <v>37.64</v>
      </c>
      <c r="V44" s="6">
        <v>0</v>
      </c>
      <c r="W44" s="7">
        <v>0</v>
      </c>
      <c r="X44" s="6">
        <v>0</v>
      </c>
    </row>
    <row r="45" spans="1:24" ht="15" outlineLevel="1">
      <c r="A45" s="14" t="s">
        <v>54</v>
      </c>
      <c r="B45" s="5"/>
      <c r="C45" s="5"/>
      <c r="D45" s="5"/>
      <c r="E45" s="5"/>
      <c r="F45" s="21">
        <v>55570200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21">
        <v>14519622.67</v>
      </c>
      <c r="U45" s="23">
        <f t="shared" si="1"/>
        <v>26.13</v>
      </c>
      <c r="V45" s="6">
        <v>0</v>
      </c>
      <c r="W45" s="7">
        <v>0</v>
      </c>
      <c r="X45" s="6">
        <v>0</v>
      </c>
    </row>
    <row r="46" spans="1:24" ht="15" outlineLevel="1">
      <c r="A46" s="14" t="s">
        <v>55</v>
      </c>
      <c r="B46" s="5"/>
      <c r="C46" s="5"/>
      <c r="D46" s="5"/>
      <c r="E46" s="5"/>
      <c r="F46" s="21">
        <v>137192843.72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  <c r="Q46" s="21">
        <v>0</v>
      </c>
      <c r="R46" s="21">
        <v>0</v>
      </c>
      <c r="S46" s="21">
        <v>0</v>
      </c>
      <c r="T46" s="21">
        <v>51726062.55</v>
      </c>
      <c r="U46" s="23">
        <f t="shared" si="1"/>
        <v>37.7</v>
      </c>
      <c r="V46" s="6">
        <v>0</v>
      </c>
      <c r="W46" s="7">
        <v>0</v>
      </c>
      <c r="X46" s="6">
        <v>0</v>
      </c>
    </row>
    <row r="47" spans="1:24" ht="25.5" outlineLevel="1">
      <c r="A47" s="14" t="s">
        <v>56</v>
      </c>
      <c r="B47" s="5"/>
      <c r="C47" s="5"/>
      <c r="D47" s="5"/>
      <c r="E47" s="5"/>
      <c r="F47" s="21">
        <v>13650300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  <c r="Q47" s="21">
        <v>0</v>
      </c>
      <c r="R47" s="21">
        <v>0</v>
      </c>
      <c r="S47" s="21">
        <v>0</v>
      </c>
      <c r="T47" s="21">
        <v>1648470</v>
      </c>
      <c r="U47" s="23">
        <f t="shared" si="1"/>
        <v>12.08</v>
      </c>
      <c r="V47" s="6">
        <v>0</v>
      </c>
      <c r="W47" s="7">
        <v>0</v>
      </c>
      <c r="X47" s="6">
        <v>0</v>
      </c>
    </row>
    <row r="48" spans="1:24" ht="25.5">
      <c r="A48" s="36" t="s">
        <v>78</v>
      </c>
      <c r="B48" s="5"/>
      <c r="C48" s="5"/>
      <c r="D48" s="5"/>
      <c r="E48" s="5"/>
      <c r="F48" s="20">
        <f>SUM(F49:F52)</f>
        <v>114780548.44</v>
      </c>
      <c r="G48" s="20">
        <v>0</v>
      </c>
      <c r="H48" s="20">
        <v>0</v>
      </c>
      <c r="I48" s="20">
        <v>0</v>
      </c>
      <c r="J48" s="20">
        <v>0</v>
      </c>
      <c r="K48" s="20">
        <v>0</v>
      </c>
      <c r="L48" s="20">
        <v>0</v>
      </c>
      <c r="M48" s="20">
        <v>0</v>
      </c>
      <c r="N48" s="20">
        <v>0</v>
      </c>
      <c r="O48" s="20">
        <v>0</v>
      </c>
      <c r="P48" s="20">
        <v>0</v>
      </c>
      <c r="Q48" s="20">
        <v>0</v>
      </c>
      <c r="R48" s="20">
        <v>0</v>
      </c>
      <c r="S48" s="20">
        <v>0</v>
      </c>
      <c r="T48" s="20">
        <f>SUM(T49:T52)</f>
        <v>26072599.29</v>
      </c>
      <c r="U48" s="23">
        <f t="shared" si="1"/>
        <v>22.72</v>
      </c>
      <c r="V48" s="6">
        <v>0</v>
      </c>
      <c r="W48" s="7">
        <v>0</v>
      </c>
      <c r="X48" s="6">
        <v>0</v>
      </c>
    </row>
    <row r="49" spans="1:24" ht="15" outlineLevel="1">
      <c r="A49" s="11" t="s">
        <v>57</v>
      </c>
      <c r="B49" s="5"/>
      <c r="C49" s="5"/>
      <c r="D49" s="5"/>
      <c r="E49" s="5"/>
      <c r="F49" s="21">
        <v>8990000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21">
        <v>1777747.22</v>
      </c>
      <c r="U49" s="23">
        <f t="shared" si="1"/>
        <v>19.77</v>
      </c>
      <c r="V49" s="6">
        <v>0</v>
      </c>
      <c r="W49" s="7">
        <v>0</v>
      </c>
      <c r="X49" s="6">
        <v>0</v>
      </c>
    </row>
    <row r="50" spans="1:24" ht="15" outlineLevel="1">
      <c r="A50" s="11" t="s">
        <v>58</v>
      </c>
      <c r="B50" s="5"/>
      <c r="C50" s="5"/>
      <c r="D50" s="5"/>
      <c r="E50" s="5"/>
      <c r="F50" s="21">
        <v>10670974.59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  <c r="Q50" s="21">
        <v>0</v>
      </c>
      <c r="R50" s="21">
        <v>0</v>
      </c>
      <c r="S50" s="21">
        <v>0</v>
      </c>
      <c r="T50" s="21">
        <v>1484881.59</v>
      </c>
      <c r="U50" s="23">
        <f t="shared" si="1"/>
        <v>13.92</v>
      </c>
      <c r="V50" s="6">
        <v>0</v>
      </c>
      <c r="W50" s="7">
        <v>0</v>
      </c>
      <c r="X50" s="6">
        <v>0</v>
      </c>
    </row>
    <row r="51" spans="1:24" ht="15" outlineLevel="1">
      <c r="A51" s="11" t="s">
        <v>59</v>
      </c>
      <c r="B51" s="5"/>
      <c r="C51" s="5"/>
      <c r="D51" s="5"/>
      <c r="E51" s="5"/>
      <c r="F51" s="21">
        <v>64198478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  <c r="Q51" s="21">
        <v>0</v>
      </c>
      <c r="R51" s="21">
        <v>0</v>
      </c>
      <c r="S51" s="21">
        <v>0</v>
      </c>
      <c r="T51" s="21">
        <v>10827102.65</v>
      </c>
      <c r="U51" s="23">
        <f t="shared" si="1"/>
        <v>16.87</v>
      </c>
      <c r="V51" s="6">
        <v>0</v>
      </c>
      <c r="W51" s="7">
        <v>0</v>
      </c>
      <c r="X51" s="6">
        <v>0</v>
      </c>
    </row>
    <row r="52" spans="1:24" ht="25.5" outlineLevel="1">
      <c r="A52" s="11" t="s">
        <v>60</v>
      </c>
      <c r="B52" s="5"/>
      <c r="C52" s="5"/>
      <c r="D52" s="5"/>
      <c r="E52" s="5"/>
      <c r="F52" s="21">
        <v>30921095.85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21">
        <v>11982867.83</v>
      </c>
      <c r="U52" s="23">
        <f t="shared" si="1"/>
        <v>38.75</v>
      </c>
      <c r="V52" s="6">
        <v>0</v>
      </c>
      <c r="W52" s="7">
        <v>0</v>
      </c>
      <c r="X52" s="6">
        <v>0</v>
      </c>
    </row>
    <row r="53" spans="1:24" ht="15">
      <c r="A53" s="4" t="s">
        <v>5</v>
      </c>
      <c r="B53" s="5"/>
      <c r="C53" s="5"/>
      <c r="D53" s="5"/>
      <c r="E53" s="5"/>
      <c r="F53" s="20">
        <f>F54</f>
        <v>7979100</v>
      </c>
      <c r="G53" s="20">
        <v>0</v>
      </c>
      <c r="H53" s="20">
        <v>0</v>
      </c>
      <c r="I53" s="20">
        <v>0</v>
      </c>
      <c r="J53" s="20">
        <v>0</v>
      </c>
      <c r="K53" s="20">
        <v>0</v>
      </c>
      <c r="L53" s="20">
        <v>0</v>
      </c>
      <c r="M53" s="20">
        <v>0</v>
      </c>
      <c r="N53" s="20">
        <v>0</v>
      </c>
      <c r="O53" s="20">
        <v>0</v>
      </c>
      <c r="P53" s="20">
        <v>0</v>
      </c>
      <c r="Q53" s="20">
        <v>0</v>
      </c>
      <c r="R53" s="20">
        <v>0</v>
      </c>
      <c r="S53" s="20">
        <v>0</v>
      </c>
      <c r="T53" s="20">
        <f>T54</f>
        <v>1604060.52</v>
      </c>
      <c r="U53" s="23">
        <f t="shared" si="1"/>
        <v>20.1</v>
      </c>
      <c r="V53" s="6">
        <v>0</v>
      </c>
      <c r="W53" s="7">
        <v>0</v>
      </c>
      <c r="X53" s="6">
        <v>0</v>
      </c>
    </row>
    <row r="54" spans="1:24" ht="25.5" outlineLevel="1">
      <c r="A54" s="11" t="s">
        <v>61</v>
      </c>
      <c r="B54" s="5"/>
      <c r="C54" s="5"/>
      <c r="D54" s="5"/>
      <c r="E54" s="5"/>
      <c r="F54" s="21">
        <v>7979100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21">
        <v>1604060.52</v>
      </c>
      <c r="U54" s="23">
        <f t="shared" si="1"/>
        <v>20.1</v>
      </c>
      <c r="V54" s="6">
        <v>0</v>
      </c>
      <c r="W54" s="7">
        <v>0</v>
      </c>
      <c r="X54" s="6">
        <v>0</v>
      </c>
    </row>
    <row r="55" spans="1:24" ht="15">
      <c r="A55" s="4" t="s">
        <v>6</v>
      </c>
      <c r="B55" s="5"/>
      <c r="C55" s="5"/>
      <c r="D55" s="5"/>
      <c r="E55" s="5"/>
      <c r="F55" s="20">
        <f>SUM(F56:F59)</f>
        <v>1351074153.2</v>
      </c>
      <c r="G55" s="20">
        <v>0</v>
      </c>
      <c r="H55" s="20">
        <v>0</v>
      </c>
      <c r="I55" s="20">
        <v>0</v>
      </c>
      <c r="J55" s="20">
        <v>0</v>
      </c>
      <c r="K55" s="20">
        <v>0</v>
      </c>
      <c r="L55" s="20">
        <v>0</v>
      </c>
      <c r="M55" s="20">
        <v>0</v>
      </c>
      <c r="N55" s="20">
        <v>0</v>
      </c>
      <c r="O55" s="20">
        <v>0</v>
      </c>
      <c r="P55" s="20">
        <v>0</v>
      </c>
      <c r="Q55" s="20">
        <v>0</v>
      </c>
      <c r="R55" s="20">
        <v>0</v>
      </c>
      <c r="S55" s="20">
        <v>0</v>
      </c>
      <c r="T55" s="20">
        <f>SUM(T56:T59)</f>
        <v>482473947.61</v>
      </c>
      <c r="U55" s="23">
        <f t="shared" si="1"/>
        <v>35.71</v>
      </c>
      <c r="V55" s="6">
        <v>0</v>
      </c>
      <c r="W55" s="7">
        <v>0</v>
      </c>
      <c r="X55" s="6">
        <v>0</v>
      </c>
    </row>
    <row r="56" spans="1:24" ht="15" outlineLevel="1">
      <c r="A56" s="11" t="s">
        <v>62</v>
      </c>
      <c r="B56" s="5"/>
      <c r="C56" s="5"/>
      <c r="D56" s="5"/>
      <c r="E56" s="5"/>
      <c r="F56" s="21">
        <v>534801050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21">
        <v>176893500</v>
      </c>
      <c r="U56" s="23">
        <f t="shared" si="1"/>
        <v>33.08</v>
      </c>
      <c r="V56" s="6">
        <v>0</v>
      </c>
      <c r="W56" s="7">
        <v>0</v>
      </c>
      <c r="X56" s="6">
        <v>0</v>
      </c>
    </row>
    <row r="57" spans="1:24" ht="15" outlineLevel="1">
      <c r="A57" s="11" t="s">
        <v>63</v>
      </c>
      <c r="B57" s="5"/>
      <c r="C57" s="5"/>
      <c r="D57" s="5"/>
      <c r="E57" s="5"/>
      <c r="F57" s="21">
        <v>727997553.69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21">
        <v>282500936.94</v>
      </c>
      <c r="U57" s="23">
        <f t="shared" si="1"/>
        <v>38.81</v>
      </c>
      <c r="V57" s="6">
        <v>0</v>
      </c>
      <c r="W57" s="7">
        <v>0</v>
      </c>
      <c r="X57" s="6">
        <v>0</v>
      </c>
    </row>
    <row r="58" spans="1:24" ht="25.5" outlineLevel="1">
      <c r="A58" s="11" t="s">
        <v>64</v>
      </c>
      <c r="B58" s="5"/>
      <c r="C58" s="5"/>
      <c r="D58" s="5"/>
      <c r="E58" s="5"/>
      <c r="F58" s="21">
        <v>33454056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21">
        <v>6667548</v>
      </c>
      <c r="U58" s="23">
        <f t="shared" si="1"/>
        <v>19.93</v>
      </c>
      <c r="V58" s="6">
        <v>0</v>
      </c>
      <c r="W58" s="7">
        <v>0</v>
      </c>
      <c r="X58" s="6">
        <v>0</v>
      </c>
    </row>
    <row r="59" spans="1:24" ht="15" outlineLevel="1">
      <c r="A59" s="11" t="s">
        <v>65</v>
      </c>
      <c r="B59" s="5"/>
      <c r="C59" s="5"/>
      <c r="D59" s="5"/>
      <c r="E59" s="5"/>
      <c r="F59" s="21">
        <v>54821493.51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  <c r="Q59" s="21">
        <v>0</v>
      </c>
      <c r="R59" s="21">
        <v>0</v>
      </c>
      <c r="S59" s="21">
        <v>0</v>
      </c>
      <c r="T59" s="21">
        <v>16411962.67</v>
      </c>
      <c r="U59" s="23">
        <f t="shared" si="1"/>
        <v>29.94</v>
      </c>
      <c r="V59" s="6">
        <v>0</v>
      </c>
      <c r="W59" s="7">
        <v>0</v>
      </c>
      <c r="X59" s="6">
        <v>0</v>
      </c>
    </row>
    <row r="60" spans="1:24" ht="15">
      <c r="A60" s="4" t="s">
        <v>7</v>
      </c>
      <c r="B60" s="5"/>
      <c r="C60" s="5"/>
      <c r="D60" s="5"/>
      <c r="E60" s="5"/>
      <c r="F60" s="20">
        <f>F61</f>
        <v>134926899.45</v>
      </c>
      <c r="G60" s="20">
        <v>0</v>
      </c>
      <c r="H60" s="20">
        <v>0</v>
      </c>
      <c r="I60" s="20">
        <v>0</v>
      </c>
      <c r="J60" s="20">
        <v>0</v>
      </c>
      <c r="K60" s="20">
        <v>0</v>
      </c>
      <c r="L60" s="20">
        <v>0</v>
      </c>
      <c r="M60" s="20">
        <v>0</v>
      </c>
      <c r="N60" s="20">
        <v>0</v>
      </c>
      <c r="O60" s="20">
        <v>0</v>
      </c>
      <c r="P60" s="20">
        <v>0</v>
      </c>
      <c r="Q60" s="20">
        <v>0</v>
      </c>
      <c r="R60" s="20">
        <v>0</v>
      </c>
      <c r="S60" s="20">
        <v>0</v>
      </c>
      <c r="T60" s="20">
        <f>T61</f>
        <v>51491543.77</v>
      </c>
      <c r="U60" s="23">
        <f t="shared" si="1"/>
        <v>38.16</v>
      </c>
      <c r="V60" s="6">
        <v>0</v>
      </c>
      <c r="W60" s="7">
        <v>0</v>
      </c>
      <c r="X60" s="6">
        <v>0</v>
      </c>
    </row>
    <row r="61" spans="1:24" ht="15" outlineLevel="1">
      <c r="A61" s="11" t="s">
        <v>66</v>
      </c>
      <c r="B61" s="5"/>
      <c r="C61" s="5"/>
      <c r="D61" s="5"/>
      <c r="E61" s="5"/>
      <c r="F61" s="21">
        <v>134926899.45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21">
        <v>51491543.77</v>
      </c>
      <c r="U61" s="23">
        <f t="shared" si="1"/>
        <v>38.16</v>
      </c>
      <c r="V61" s="6">
        <v>0</v>
      </c>
      <c r="W61" s="7">
        <v>0</v>
      </c>
      <c r="X61" s="6">
        <v>0</v>
      </c>
    </row>
    <row r="62" spans="1:24" ht="15">
      <c r="A62" s="4" t="s">
        <v>8</v>
      </c>
      <c r="B62" s="5"/>
      <c r="C62" s="5"/>
      <c r="D62" s="5"/>
      <c r="E62" s="5"/>
      <c r="F62" s="20">
        <f>SUM(F63:F67)</f>
        <v>353967611.3</v>
      </c>
      <c r="G62" s="20">
        <v>0</v>
      </c>
      <c r="H62" s="20">
        <v>0</v>
      </c>
      <c r="I62" s="20">
        <v>0</v>
      </c>
      <c r="J62" s="20">
        <v>0</v>
      </c>
      <c r="K62" s="20">
        <v>0</v>
      </c>
      <c r="L62" s="20">
        <v>0</v>
      </c>
      <c r="M62" s="20">
        <v>0</v>
      </c>
      <c r="N62" s="20">
        <v>0</v>
      </c>
      <c r="O62" s="20">
        <v>0</v>
      </c>
      <c r="P62" s="20">
        <v>0</v>
      </c>
      <c r="Q62" s="20">
        <v>0</v>
      </c>
      <c r="R62" s="20">
        <v>0</v>
      </c>
      <c r="S62" s="20">
        <v>0</v>
      </c>
      <c r="T62" s="20">
        <f>SUM(T63:T67)</f>
        <v>140207988.79000002</v>
      </c>
      <c r="U62" s="23">
        <f t="shared" si="1"/>
        <v>39.61</v>
      </c>
      <c r="V62" s="6">
        <v>0</v>
      </c>
      <c r="W62" s="7">
        <v>0</v>
      </c>
      <c r="X62" s="6">
        <v>0</v>
      </c>
    </row>
    <row r="63" spans="1:24" ht="15" outlineLevel="1">
      <c r="A63" s="11" t="s">
        <v>67</v>
      </c>
      <c r="B63" s="5"/>
      <c r="C63" s="5"/>
      <c r="D63" s="5"/>
      <c r="E63" s="5"/>
      <c r="F63" s="21">
        <v>3603700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  <c r="Q63" s="21">
        <v>0</v>
      </c>
      <c r="R63" s="21">
        <v>0</v>
      </c>
      <c r="S63" s="21">
        <v>0</v>
      </c>
      <c r="T63" s="21">
        <v>1062822.07</v>
      </c>
      <c r="U63" s="23">
        <f t="shared" si="1"/>
        <v>29.49</v>
      </c>
      <c r="V63" s="6">
        <v>0</v>
      </c>
      <c r="W63" s="7">
        <v>0</v>
      </c>
      <c r="X63" s="6">
        <v>0</v>
      </c>
    </row>
    <row r="64" spans="1:24" ht="15" outlineLevel="1">
      <c r="A64" s="11" t="s">
        <v>68</v>
      </c>
      <c r="B64" s="5"/>
      <c r="C64" s="5"/>
      <c r="D64" s="5"/>
      <c r="E64" s="5"/>
      <c r="F64" s="21">
        <v>38276300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21">
        <v>14468929</v>
      </c>
      <c r="U64" s="23">
        <f t="shared" si="1"/>
        <v>37.8</v>
      </c>
      <c r="V64" s="6">
        <v>0</v>
      </c>
      <c r="W64" s="7">
        <v>0</v>
      </c>
      <c r="X64" s="6">
        <v>0</v>
      </c>
    </row>
    <row r="65" spans="1:24" ht="15" outlineLevel="1">
      <c r="A65" s="11" t="s">
        <v>69</v>
      </c>
      <c r="B65" s="5"/>
      <c r="C65" s="5"/>
      <c r="D65" s="5"/>
      <c r="E65" s="5"/>
      <c r="F65" s="21">
        <v>270514211.3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21">
        <v>109912585.96</v>
      </c>
      <c r="U65" s="23">
        <f t="shared" si="1"/>
        <v>40.63</v>
      </c>
      <c r="V65" s="6">
        <v>0</v>
      </c>
      <c r="W65" s="7">
        <v>0</v>
      </c>
      <c r="X65" s="6">
        <v>0</v>
      </c>
    </row>
    <row r="66" spans="1:24" ht="15" outlineLevel="1">
      <c r="A66" s="11" t="s">
        <v>70</v>
      </c>
      <c r="B66" s="5"/>
      <c r="C66" s="5"/>
      <c r="D66" s="5"/>
      <c r="E66" s="5"/>
      <c r="F66" s="21">
        <v>11228300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  <c r="Q66" s="21">
        <v>0</v>
      </c>
      <c r="R66" s="21">
        <v>0</v>
      </c>
      <c r="S66" s="21">
        <v>0</v>
      </c>
      <c r="T66" s="21">
        <v>3968056.29</v>
      </c>
      <c r="U66" s="23">
        <f t="shared" si="1"/>
        <v>35.34</v>
      </c>
      <c r="V66" s="6">
        <v>0</v>
      </c>
      <c r="W66" s="7">
        <v>0</v>
      </c>
      <c r="X66" s="6">
        <v>0</v>
      </c>
    </row>
    <row r="67" spans="1:24" ht="25.5" outlineLevel="1">
      <c r="A67" s="11" t="s">
        <v>71</v>
      </c>
      <c r="B67" s="5"/>
      <c r="C67" s="5"/>
      <c r="D67" s="5"/>
      <c r="E67" s="5"/>
      <c r="F67" s="21">
        <v>30345100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  <c r="Q67" s="21">
        <v>0</v>
      </c>
      <c r="R67" s="21">
        <v>0</v>
      </c>
      <c r="S67" s="21">
        <v>0</v>
      </c>
      <c r="T67" s="21">
        <v>10795595.47</v>
      </c>
      <c r="U67" s="23">
        <f t="shared" si="1"/>
        <v>35.58</v>
      </c>
      <c r="V67" s="6">
        <v>0</v>
      </c>
      <c r="W67" s="7">
        <v>0</v>
      </c>
      <c r="X67" s="6">
        <v>0</v>
      </c>
    </row>
    <row r="68" spans="1:24" ht="15">
      <c r="A68" s="4" t="s">
        <v>9</v>
      </c>
      <c r="B68" s="5"/>
      <c r="C68" s="5"/>
      <c r="D68" s="5"/>
      <c r="E68" s="5"/>
      <c r="F68" s="20">
        <f>SUM(F69:F71)</f>
        <v>139397828.45</v>
      </c>
      <c r="G68" s="20">
        <v>0</v>
      </c>
      <c r="H68" s="20">
        <v>0</v>
      </c>
      <c r="I68" s="20">
        <v>0</v>
      </c>
      <c r="J68" s="20">
        <v>0</v>
      </c>
      <c r="K68" s="20">
        <v>0</v>
      </c>
      <c r="L68" s="20">
        <v>0</v>
      </c>
      <c r="M68" s="20">
        <v>0</v>
      </c>
      <c r="N68" s="20">
        <v>0</v>
      </c>
      <c r="O68" s="20">
        <v>0</v>
      </c>
      <c r="P68" s="20">
        <v>0</v>
      </c>
      <c r="Q68" s="20">
        <v>0</v>
      </c>
      <c r="R68" s="20">
        <v>0</v>
      </c>
      <c r="S68" s="20">
        <v>0</v>
      </c>
      <c r="T68" s="20">
        <f>SUM(T69:T71)</f>
        <v>20909087.46</v>
      </c>
      <c r="U68" s="23">
        <f t="shared" si="1"/>
        <v>15</v>
      </c>
      <c r="V68" s="6">
        <v>0</v>
      </c>
      <c r="W68" s="7">
        <v>0</v>
      </c>
      <c r="X68" s="6">
        <v>0</v>
      </c>
    </row>
    <row r="69" spans="1:24" ht="15" outlineLevel="1">
      <c r="A69" s="11" t="s">
        <v>72</v>
      </c>
      <c r="B69" s="5"/>
      <c r="C69" s="5"/>
      <c r="D69" s="5"/>
      <c r="E69" s="5"/>
      <c r="F69" s="21">
        <v>87965980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  <c r="Q69" s="21">
        <v>0</v>
      </c>
      <c r="R69" s="21">
        <v>0</v>
      </c>
      <c r="S69" s="21">
        <v>0</v>
      </c>
      <c r="T69" s="21">
        <v>0</v>
      </c>
      <c r="U69" s="23">
        <f t="shared" si="1"/>
        <v>0</v>
      </c>
      <c r="V69" s="6">
        <v>0</v>
      </c>
      <c r="W69" s="7">
        <v>0</v>
      </c>
      <c r="X69" s="6">
        <v>0</v>
      </c>
    </row>
    <row r="70" spans="1:24" ht="15" outlineLevel="1">
      <c r="A70" s="11" t="s">
        <v>73</v>
      </c>
      <c r="B70" s="5"/>
      <c r="C70" s="5"/>
      <c r="D70" s="5"/>
      <c r="E70" s="5"/>
      <c r="F70" s="21">
        <v>45363400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  <c r="Q70" s="21">
        <v>0</v>
      </c>
      <c r="R70" s="21">
        <v>0</v>
      </c>
      <c r="S70" s="21">
        <v>0</v>
      </c>
      <c r="T70" s="21">
        <v>18687607.3</v>
      </c>
      <c r="U70" s="23">
        <f t="shared" si="1"/>
        <v>41.2</v>
      </c>
      <c r="V70" s="6">
        <v>0</v>
      </c>
      <c r="W70" s="7">
        <v>0</v>
      </c>
      <c r="X70" s="6">
        <v>0</v>
      </c>
    </row>
    <row r="71" spans="1:24" ht="25.5" outlineLevel="1">
      <c r="A71" s="11" t="s">
        <v>74</v>
      </c>
      <c r="B71" s="5"/>
      <c r="C71" s="5"/>
      <c r="D71" s="5"/>
      <c r="E71" s="5"/>
      <c r="F71" s="21">
        <v>6068448.45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  <c r="Q71" s="21">
        <v>0</v>
      </c>
      <c r="R71" s="21">
        <v>0</v>
      </c>
      <c r="S71" s="21">
        <v>0</v>
      </c>
      <c r="T71" s="21">
        <v>2221480.16</v>
      </c>
      <c r="U71" s="23">
        <f t="shared" si="1"/>
        <v>36.61</v>
      </c>
      <c r="V71" s="6">
        <v>0</v>
      </c>
      <c r="W71" s="7">
        <v>0</v>
      </c>
      <c r="X71" s="6">
        <v>0</v>
      </c>
    </row>
    <row r="72" spans="1:24" ht="25.5">
      <c r="A72" s="4" t="s">
        <v>10</v>
      </c>
      <c r="B72" s="5"/>
      <c r="C72" s="5"/>
      <c r="D72" s="5"/>
      <c r="E72" s="5"/>
      <c r="F72" s="20">
        <f>F73</f>
        <v>4829600</v>
      </c>
      <c r="G72" s="20">
        <v>0</v>
      </c>
      <c r="H72" s="20">
        <v>0</v>
      </c>
      <c r="I72" s="20">
        <v>0</v>
      </c>
      <c r="J72" s="20">
        <v>0</v>
      </c>
      <c r="K72" s="20">
        <v>0</v>
      </c>
      <c r="L72" s="20">
        <v>0</v>
      </c>
      <c r="M72" s="20">
        <v>0</v>
      </c>
      <c r="N72" s="20">
        <v>0</v>
      </c>
      <c r="O72" s="20">
        <v>0</v>
      </c>
      <c r="P72" s="20">
        <v>0</v>
      </c>
      <c r="Q72" s="20">
        <v>0</v>
      </c>
      <c r="R72" s="20">
        <v>0</v>
      </c>
      <c r="S72" s="20">
        <v>0</v>
      </c>
      <c r="T72" s="20">
        <f>T73</f>
        <v>2043360</v>
      </c>
      <c r="U72" s="23">
        <f t="shared" si="1"/>
        <v>42.31</v>
      </c>
      <c r="V72" s="6">
        <v>0</v>
      </c>
      <c r="W72" s="7">
        <v>0</v>
      </c>
      <c r="X72" s="6">
        <v>0</v>
      </c>
    </row>
    <row r="73" spans="1:24" ht="15" outlineLevel="1">
      <c r="A73" s="11" t="s">
        <v>75</v>
      </c>
      <c r="B73" s="5"/>
      <c r="C73" s="5"/>
      <c r="D73" s="5"/>
      <c r="E73" s="5"/>
      <c r="F73" s="21">
        <v>4829600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  <c r="Q73" s="21">
        <v>0</v>
      </c>
      <c r="R73" s="21">
        <v>0</v>
      </c>
      <c r="S73" s="21">
        <v>0</v>
      </c>
      <c r="T73" s="21">
        <v>2043360</v>
      </c>
      <c r="U73" s="23">
        <f t="shared" si="1"/>
        <v>42.31</v>
      </c>
      <c r="V73" s="6">
        <v>0</v>
      </c>
      <c r="W73" s="7">
        <v>0</v>
      </c>
      <c r="X73" s="6">
        <v>0</v>
      </c>
    </row>
    <row r="74" spans="1:24" ht="25.5">
      <c r="A74" s="12" t="s">
        <v>77</v>
      </c>
      <c r="B74" s="5"/>
      <c r="C74" s="5"/>
      <c r="D74" s="5"/>
      <c r="E74" s="5"/>
      <c r="F74" s="20">
        <f>F75</f>
        <v>6000000</v>
      </c>
      <c r="G74" s="20">
        <v>0</v>
      </c>
      <c r="H74" s="20">
        <v>0</v>
      </c>
      <c r="I74" s="20">
        <v>0</v>
      </c>
      <c r="J74" s="20">
        <v>0</v>
      </c>
      <c r="K74" s="20">
        <v>0</v>
      </c>
      <c r="L74" s="20">
        <v>0</v>
      </c>
      <c r="M74" s="20">
        <v>0</v>
      </c>
      <c r="N74" s="20">
        <v>0</v>
      </c>
      <c r="O74" s="20">
        <v>0</v>
      </c>
      <c r="P74" s="20">
        <v>0</v>
      </c>
      <c r="Q74" s="20">
        <v>0</v>
      </c>
      <c r="R74" s="20">
        <v>0</v>
      </c>
      <c r="S74" s="20">
        <v>0</v>
      </c>
      <c r="T74" s="20">
        <f>T75</f>
        <v>0</v>
      </c>
      <c r="U74" s="23">
        <f t="shared" si="1"/>
        <v>0</v>
      </c>
      <c r="V74" s="6">
        <v>0</v>
      </c>
      <c r="W74" s="7">
        <v>0</v>
      </c>
      <c r="X74" s="6">
        <v>0</v>
      </c>
    </row>
    <row r="75" spans="1:24" ht="25.5" outlineLevel="1">
      <c r="A75" s="11" t="s">
        <v>76</v>
      </c>
      <c r="B75" s="5"/>
      <c r="C75" s="5"/>
      <c r="D75" s="5"/>
      <c r="E75" s="5"/>
      <c r="F75" s="21">
        <v>6000000</v>
      </c>
      <c r="G75" s="21">
        <v>0</v>
      </c>
      <c r="H75" s="21">
        <v>0</v>
      </c>
      <c r="I75" s="21">
        <v>0</v>
      </c>
      <c r="J75" s="21">
        <v>0</v>
      </c>
      <c r="K75" s="21">
        <v>0</v>
      </c>
      <c r="L75" s="21">
        <v>0</v>
      </c>
      <c r="M75" s="21">
        <v>0</v>
      </c>
      <c r="N75" s="21">
        <v>0</v>
      </c>
      <c r="O75" s="21">
        <v>0</v>
      </c>
      <c r="P75" s="21">
        <v>0</v>
      </c>
      <c r="Q75" s="21">
        <v>0</v>
      </c>
      <c r="R75" s="21">
        <v>0</v>
      </c>
      <c r="S75" s="21">
        <v>0</v>
      </c>
      <c r="T75" s="21">
        <v>0</v>
      </c>
      <c r="U75" s="23">
        <f t="shared" si="1"/>
        <v>0</v>
      </c>
      <c r="V75" s="6">
        <v>0</v>
      </c>
      <c r="W75" s="7">
        <v>0</v>
      </c>
      <c r="X75" s="6">
        <v>0</v>
      </c>
    </row>
    <row r="76" spans="1:24" ht="39.75" customHeight="1" outlineLevel="1">
      <c r="A76" s="35" t="s">
        <v>44</v>
      </c>
      <c r="B76" s="5"/>
      <c r="C76" s="5"/>
      <c r="D76" s="5"/>
      <c r="E76" s="5"/>
      <c r="F76" s="21">
        <v>-88351592.23</v>
      </c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>
        <v>144021404.43</v>
      </c>
      <c r="U76" s="23"/>
      <c r="V76" s="29"/>
      <c r="W76" s="30"/>
      <c r="X76" s="29"/>
    </row>
    <row r="77" spans="1:24" ht="45" customHeight="1">
      <c r="A77" s="26" t="s">
        <v>35</v>
      </c>
      <c r="B77" s="24"/>
      <c r="C77" s="24"/>
      <c r="D77" s="24"/>
      <c r="E77" s="24"/>
      <c r="F77" s="27">
        <f>SUM(F78,F81)</f>
        <v>88351592.23000002</v>
      </c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>
        <f>SUM(T78,T81)</f>
        <v>-144021404.43000007</v>
      </c>
      <c r="U77" s="23"/>
      <c r="V77" s="1"/>
      <c r="W77" s="1"/>
      <c r="X77" s="1"/>
    </row>
    <row r="78" spans="1:24" ht="26.25">
      <c r="A78" s="25" t="s">
        <v>36</v>
      </c>
      <c r="B78" s="25"/>
      <c r="C78" s="25"/>
      <c r="D78" s="25"/>
      <c r="E78" s="25"/>
      <c r="F78" s="28">
        <f>SUM(F79,F80)</f>
        <v>0</v>
      </c>
      <c r="G78" s="28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>
        <f>SUM(T79,T80)</f>
        <v>0</v>
      </c>
      <c r="U78" s="23"/>
      <c r="V78" s="8"/>
      <c r="W78" s="8"/>
      <c r="X78" s="8"/>
    </row>
    <row r="79" spans="1:21" ht="39">
      <c r="A79" s="33" t="s">
        <v>37</v>
      </c>
      <c r="B79" s="34"/>
      <c r="C79" s="34"/>
      <c r="D79" s="34"/>
      <c r="E79" s="34"/>
      <c r="F79" s="32">
        <v>80000000</v>
      </c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>
        <v>0</v>
      </c>
      <c r="U79" s="23"/>
    </row>
    <row r="80" spans="1:21" ht="39">
      <c r="A80" s="33" t="s">
        <v>38</v>
      </c>
      <c r="B80" s="34"/>
      <c r="C80" s="34"/>
      <c r="D80" s="34"/>
      <c r="E80" s="34"/>
      <c r="F80" s="32">
        <v>-80000000</v>
      </c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>
        <v>0</v>
      </c>
      <c r="U80" s="23"/>
    </row>
    <row r="81" spans="1:21" ht="26.25">
      <c r="A81" s="33" t="s">
        <v>39</v>
      </c>
      <c r="B81" s="34"/>
      <c r="C81" s="34"/>
      <c r="D81" s="34"/>
      <c r="E81" s="34"/>
      <c r="F81" s="32">
        <f>SUM(F83,F85)</f>
        <v>88351592.23000002</v>
      </c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>
        <f>SUM(T83,T85)</f>
        <v>-144021404.43000007</v>
      </c>
      <c r="U81" s="23"/>
    </row>
    <row r="82" spans="1:21" ht="15">
      <c r="A82" s="34" t="s">
        <v>40</v>
      </c>
      <c r="B82" s="34"/>
      <c r="C82" s="34"/>
      <c r="D82" s="34"/>
      <c r="E82" s="34"/>
      <c r="F82" s="32">
        <f>F83</f>
        <v>-2459073188.28</v>
      </c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>
        <f>T83</f>
        <v>-994224604.24</v>
      </c>
      <c r="U82" s="23"/>
    </row>
    <row r="83" spans="1:21" ht="26.25">
      <c r="A83" s="33" t="s">
        <v>41</v>
      </c>
      <c r="B83" s="34"/>
      <c r="C83" s="34"/>
      <c r="D83" s="34"/>
      <c r="E83" s="34"/>
      <c r="F83" s="32">
        <v>-2459073188.28</v>
      </c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>
        <v>-994224604.24</v>
      </c>
      <c r="U83" s="23"/>
    </row>
    <row r="84" spans="1:21" ht="15">
      <c r="A84" s="33" t="s">
        <v>42</v>
      </c>
      <c r="B84" s="34"/>
      <c r="C84" s="34"/>
      <c r="D84" s="34"/>
      <c r="E84" s="34"/>
      <c r="F84" s="32">
        <f>F85</f>
        <v>2547424780.51</v>
      </c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>
        <f>T85</f>
        <v>850203199.81</v>
      </c>
      <c r="U84" s="23"/>
    </row>
    <row r="85" spans="1:21" ht="26.25">
      <c r="A85" s="33" t="s">
        <v>43</v>
      </c>
      <c r="B85" s="34"/>
      <c r="C85" s="34"/>
      <c r="D85" s="34"/>
      <c r="E85" s="34"/>
      <c r="F85" s="32">
        <v>2547424780.51</v>
      </c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>
        <v>850203199.81</v>
      </c>
      <c r="U85" s="23"/>
    </row>
  </sheetData>
  <sheetProtection/>
  <mergeCells count="29">
    <mergeCell ref="C6:C7"/>
    <mergeCell ref="D6:D7"/>
    <mergeCell ref="U6:U7"/>
    <mergeCell ref="V6:V7"/>
    <mergeCell ref="W6:W7"/>
    <mergeCell ref="A4:V4"/>
    <mergeCell ref="A2:U2"/>
    <mergeCell ref="A1:F1"/>
    <mergeCell ref="A3:V3"/>
    <mergeCell ref="A5:X5"/>
    <mergeCell ref="P6:P7"/>
    <mergeCell ref="E6:E7"/>
    <mergeCell ref="F6:F7"/>
    <mergeCell ref="A6:A7"/>
    <mergeCell ref="B6:B7"/>
    <mergeCell ref="G6:G7"/>
    <mergeCell ref="H6:H7"/>
    <mergeCell ref="I6:I7"/>
    <mergeCell ref="J6:J7"/>
    <mergeCell ref="Q6:Q7"/>
    <mergeCell ref="X6:X7"/>
    <mergeCell ref="R6:R7"/>
    <mergeCell ref="S6:S7"/>
    <mergeCell ref="T6:T7"/>
    <mergeCell ref="K6:K7"/>
    <mergeCell ref="L6:L7"/>
    <mergeCell ref="M6:M7"/>
    <mergeCell ref="N6:N7"/>
    <mergeCell ref="O6:O7"/>
  </mergeCells>
  <printOptions/>
  <pageMargins left="0.7874015748031497" right="0.5905511811023623" top="0.5905511811023623" bottom="0.5905511811023623" header="0.3937007874015748" footer="0.3937007874015748"/>
  <pageSetup fitToHeight="20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Казимирова Юлия Юрьевна</dc:creator>
  <cp:keywords/>
  <dc:description/>
  <cp:lastModifiedBy>Оружило Наталья Валерьевна</cp:lastModifiedBy>
  <cp:lastPrinted>2014-03-03T09:35:57Z</cp:lastPrinted>
  <dcterms:created xsi:type="dcterms:W3CDTF">2014-03-03T02:48:43Z</dcterms:created>
  <dcterms:modified xsi:type="dcterms:W3CDTF">2014-06-16T02:46:50Z</dcterms:modified>
  <cp:category/>
  <cp:version/>
  <cp:contentType/>
  <cp:contentStatus/>
</cp:coreProperties>
</file>